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정서연\일반서무\내역 공개\업추비\12월\"/>
    </mc:Choice>
  </mc:AlternateContent>
  <bookViews>
    <workbookView xWindow="-105" yWindow="-105" windowWidth="23250" windowHeight="12570"/>
  </bookViews>
  <sheets>
    <sheet name="4개 대학원 집행 내역" sheetId="13" r:id="rId1"/>
    <sheet name="대학원 업무추진비 집행 내역" sheetId="5" r:id="rId2"/>
    <sheet name="세부 집행 내역" sheetId="6" r:id="rId3"/>
    <sheet name="산업대학원 업무추진비 집행 내역 " sheetId="7" r:id="rId4"/>
    <sheet name="세부 집행 내역 (2)" sheetId="8" r:id="rId5"/>
    <sheet name="정보통신전문대학원 업무추진비 집행 내역" sheetId="9" r:id="rId6"/>
    <sheet name="세부 집행 내역 (3)" sheetId="10" r:id="rId7"/>
    <sheet name="창업경영대학원 업무추진비 집행 내역" sheetId="11" r:id="rId8"/>
    <sheet name="세부 집행 내역 (4)" sheetId="12" r:id="rId9"/>
  </sheets>
  <definedNames>
    <definedName name="_xlnm._FilterDatabase" localSheetId="2" hidden="1">'세부 집행 내역'!$A$3:$J$40</definedName>
    <definedName name="_xlnm._FilterDatabase" localSheetId="4" hidden="1">'세부 집행 내역 (2)'!#REF!</definedName>
    <definedName name="_xlnm._FilterDatabase" localSheetId="6" hidden="1">'세부 집행 내역 (3)'!#REF!</definedName>
    <definedName name="_xlnm._FilterDatabase" localSheetId="8" hidden="1">'세부 집행 내역 (4)'!#REF!</definedName>
    <definedName name="_xlnm.Print_Area" localSheetId="0">'4개 대학원 집행 내역'!$A$1:$K$33</definedName>
    <definedName name="_xlnm.Print_Area" localSheetId="1">'대학원 업무추진비 집행 내역'!$A$1:$K$33</definedName>
    <definedName name="_xlnm.Print_Area" localSheetId="3">'산업대학원 업무추진비 집행 내역 '!$A$1:$K$33</definedName>
    <definedName name="_xlnm.Print_Area" localSheetId="5">'정보통신전문대학원 업무추진비 집행 내역'!$A$1:$K$33</definedName>
    <definedName name="_xlnm.Print_Area" localSheetId="7">'창업경영대학원 업무추진비 집행 내역'!$A$1:$K$33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3" l="1"/>
  <c r="E20" i="13"/>
  <c r="F20" i="13"/>
  <c r="G20" i="13"/>
  <c r="D21" i="13"/>
  <c r="E21" i="13"/>
  <c r="F21" i="13"/>
  <c r="G21" i="13"/>
  <c r="D22" i="13"/>
  <c r="E22" i="13"/>
  <c r="F22" i="13"/>
  <c r="G22" i="13"/>
  <c r="D23" i="13"/>
  <c r="E23" i="13"/>
  <c r="F23" i="13"/>
  <c r="G23" i="13"/>
  <c r="D24" i="13"/>
  <c r="E24" i="13"/>
  <c r="F24" i="13"/>
  <c r="G24" i="13"/>
  <c r="D25" i="13"/>
  <c r="E25" i="13"/>
  <c r="F25" i="13"/>
  <c r="G25" i="13"/>
  <c r="D26" i="13"/>
  <c r="E26" i="13"/>
  <c r="F26" i="13"/>
  <c r="G26" i="13"/>
  <c r="D27" i="13"/>
  <c r="E27" i="13"/>
  <c r="F27" i="13"/>
  <c r="G27" i="13"/>
  <c r="D28" i="13"/>
  <c r="E28" i="13"/>
  <c r="F28" i="13"/>
  <c r="G28" i="13"/>
  <c r="D29" i="13"/>
  <c r="E29" i="13"/>
  <c r="F29" i="13"/>
  <c r="G29" i="13"/>
  <c r="C20" i="13"/>
  <c r="C21" i="13"/>
  <c r="C22" i="13"/>
  <c r="C23" i="13"/>
  <c r="C24" i="13"/>
  <c r="C25" i="13"/>
  <c r="C26" i="13"/>
  <c r="C27" i="13"/>
  <c r="C28" i="13"/>
  <c r="C29" i="13"/>
  <c r="B21" i="13"/>
  <c r="B22" i="13"/>
  <c r="B23" i="13"/>
  <c r="B24" i="13"/>
  <c r="B25" i="13"/>
  <c r="B26" i="13"/>
  <c r="B27" i="13"/>
  <c r="B28" i="13"/>
  <c r="B29" i="13"/>
  <c r="B20" i="13"/>
  <c r="A7" i="13"/>
  <c r="I31" i="13"/>
  <c r="H31" i="13"/>
  <c r="I30" i="13"/>
  <c r="H30" i="13"/>
  <c r="E8" i="12"/>
  <c r="E11" i="12"/>
  <c r="E14" i="12"/>
  <c r="H12" i="11"/>
  <c r="F13" i="11" s="1"/>
  <c r="H20" i="11"/>
  <c r="I20" i="11"/>
  <c r="I32" i="11" s="1"/>
  <c r="F7" i="11" s="1"/>
  <c r="I21" i="11"/>
  <c r="H22" i="11"/>
  <c r="I22" i="11"/>
  <c r="H23" i="11"/>
  <c r="I23" i="11"/>
  <c r="H24" i="11"/>
  <c r="H32" i="11" s="1"/>
  <c r="I24" i="11"/>
  <c r="H25" i="11"/>
  <c r="I25" i="11"/>
  <c r="H26" i="11"/>
  <c r="I26" i="11"/>
  <c r="H27" i="11"/>
  <c r="I27" i="11"/>
  <c r="H28" i="11"/>
  <c r="I28" i="11"/>
  <c r="H29" i="11"/>
  <c r="I29" i="11"/>
  <c r="H30" i="11"/>
  <c r="I30" i="11"/>
  <c r="H31" i="11"/>
  <c r="I31" i="11"/>
  <c r="B32" i="11"/>
  <c r="C32" i="11"/>
  <c r="D32" i="11"/>
  <c r="E32" i="11"/>
  <c r="F32" i="11"/>
  <c r="G32" i="11"/>
  <c r="I24" i="13" l="1"/>
  <c r="H22" i="13"/>
  <c r="I25" i="13"/>
  <c r="I27" i="13"/>
  <c r="I21" i="13"/>
  <c r="I26" i="13"/>
  <c r="C32" i="13"/>
  <c r="B12" i="13" s="1"/>
  <c r="I29" i="13"/>
  <c r="I22" i="13"/>
  <c r="H27" i="13"/>
  <c r="H21" i="13"/>
  <c r="H28" i="13"/>
  <c r="H25" i="13"/>
  <c r="F32" i="13"/>
  <c r="B32" i="13"/>
  <c r="G32" i="13"/>
  <c r="F12" i="13" s="1"/>
  <c r="H26" i="13"/>
  <c r="D32" i="13"/>
  <c r="E32" i="13"/>
  <c r="D12" i="13" s="1"/>
  <c r="I28" i="13"/>
  <c r="H20" i="13"/>
  <c r="H24" i="13"/>
  <c r="I20" i="13"/>
  <c r="H29" i="13"/>
  <c r="I23" i="13"/>
  <c r="H23" i="13"/>
  <c r="E4" i="12"/>
  <c r="H7" i="11"/>
  <c r="J7" i="11"/>
  <c r="D13" i="11"/>
  <c r="B13" i="11"/>
  <c r="H12" i="13" l="1"/>
  <c r="B13" i="13" s="1"/>
  <c r="I32" i="13"/>
  <c r="H32" i="13"/>
  <c r="I8" i="12"/>
  <c r="I11" i="12"/>
  <c r="I14" i="12"/>
  <c r="E4" i="10"/>
  <c r="I7" i="10" s="1"/>
  <c r="E7" i="10"/>
  <c r="E11" i="10"/>
  <c r="E14" i="10"/>
  <c r="I14" i="10" s="1"/>
  <c r="B12" i="9"/>
  <c r="H12" i="9"/>
  <c r="D7" i="9" s="1"/>
  <c r="H20" i="9"/>
  <c r="I20" i="9"/>
  <c r="I32" i="9" s="1"/>
  <c r="F7" i="9" s="1"/>
  <c r="I21" i="9"/>
  <c r="H22" i="9"/>
  <c r="I22" i="9"/>
  <c r="H23" i="9"/>
  <c r="I23" i="9"/>
  <c r="H24" i="9"/>
  <c r="H32" i="9" s="1"/>
  <c r="I24" i="9"/>
  <c r="H25" i="9"/>
  <c r="I25" i="9"/>
  <c r="H26" i="9"/>
  <c r="I26" i="9"/>
  <c r="H27" i="9"/>
  <c r="I27" i="9"/>
  <c r="H28" i="9"/>
  <c r="I28" i="9"/>
  <c r="H29" i="9"/>
  <c r="I29" i="9"/>
  <c r="H30" i="9"/>
  <c r="I30" i="9"/>
  <c r="H31" i="9"/>
  <c r="I31" i="9"/>
  <c r="B32" i="9"/>
  <c r="C32" i="9"/>
  <c r="D32" i="9"/>
  <c r="E32" i="9"/>
  <c r="F32" i="9"/>
  <c r="G32" i="9"/>
  <c r="F13" i="13" l="1"/>
  <c r="D13" i="13"/>
  <c r="I4" i="12"/>
  <c r="I11" i="10"/>
  <c r="I4" i="10" s="1"/>
  <c r="B13" i="9"/>
  <c r="H7" i="9"/>
  <c r="J7" i="9"/>
  <c r="D13" i="9"/>
  <c r="F13" i="9"/>
  <c r="E7" i="8" l="1"/>
  <c r="E16" i="8"/>
  <c r="E19" i="8"/>
  <c r="F7" i="7"/>
  <c r="H7" i="7" s="1"/>
  <c r="B12" i="7"/>
  <c r="D12" i="7"/>
  <c r="H20" i="7"/>
  <c r="I20" i="7"/>
  <c r="H21" i="7"/>
  <c r="H32" i="7" s="1"/>
  <c r="I21" i="7"/>
  <c r="H22" i="7"/>
  <c r="I22" i="7"/>
  <c r="H23" i="7"/>
  <c r="I23" i="7"/>
  <c r="H24" i="7"/>
  <c r="I24" i="7"/>
  <c r="H25" i="7"/>
  <c r="I25" i="7"/>
  <c r="H26" i="7"/>
  <c r="I26" i="7"/>
  <c r="H27" i="7"/>
  <c r="I27" i="7"/>
  <c r="H28" i="7"/>
  <c r="I28" i="7"/>
  <c r="H29" i="7"/>
  <c r="I29" i="7"/>
  <c r="H30" i="7"/>
  <c r="I30" i="7"/>
  <c r="H31" i="7"/>
  <c r="I31" i="7"/>
  <c r="B32" i="7"/>
  <c r="C32" i="7"/>
  <c r="D32" i="7"/>
  <c r="E32" i="7"/>
  <c r="F32" i="7"/>
  <c r="G32" i="7"/>
  <c r="I32" i="7"/>
  <c r="I7" i="8" l="1"/>
  <c r="I4" i="8" s="1"/>
  <c r="I19" i="8"/>
  <c r="E4" i="8"/>
  <c r="I16" i="8" s="1"/>
  <c r="F12" i="7"/>
  <c r="J7" i="7"/>
  <c r="H12" i="7" l="1"/>
  <c r="E27" i="6"/>
  <c r="E4" i="6"/>
  <c r="D13" i="7" l="1"/>
  <c r="B13" i="7"/>
  <c r="D7" i="7"/>
  <c r="F13" i="7"/>
  <c r="B12" i="5"/>
  <c r="I20" i="5" l="1"/>
  <c r="H20" i="5"/>
  <c r="I21" i="5"/>
  <c r="H21" i="5"/>
  <c r="B32" i="5" l="1"/>
  <c r="C32" i="5"/>
  <c r="F12" i="5" l="1"/>
  <c r="D12" i="5"/>
  <c r="D32" i="5" l="1"/>
  <c r="E32" i="5"/>
  <c r="F32" i="5"/>
  <c r="G32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12" i="5"/>
  <c r="D7" i="5" s="1"/>
  <c r="D7" i="13" s="1"/>
  <c r="D13" i="5" l="1"/>
  <c r="F13" i="5"/>
  <c r="B13" i="5"/>
  <c r="I32" i="5"/>
  <c r="F7" i="5" s="1"/>
  <c r="H32" i="5"/>
  <c r="J7" i="5" l="1"/>
  <c r="F7" i="13"/>
  <c r="H7" i="5"/>
  <c r="H7" i="13" l="1"/>
  <c r="J7" i="13"/>
</calcChain>
</file>

<file path=xl/sharedStrings.xml><?xml version="1.0" encoding="utf-8"?>
<sst xmlns="http://schemas.openxmlformats.org/spreadsheetml/2006/main" count="435" uniqueCount="176">
  <si>
    <t>3월</t>
  </si>
  <si>
    <t>4월</t>
  </si>
  <si>
    <t>5월</t>
  </si>
  <si>
    <t>6월</t>
  </si>
  <si>
    <t>7월</t>
  </si>
  <si>
    <t>8월</t>
  </si>
  <si>
    <t>예산액</t>
    <phoneticPr fontId="2" type="noConversion"/>
  </si>
  <si>
    <t>집행 누계</t>
    <phoneticPr fontId="2" type="noConversion"/>
  </si>
  <si>
    <t>비고(집행율%)</t>
    <phoneticPr fontId="2" type="noConversion"/>
  </si>
  <si>
    <t xml:space="preserve">  </t>
    <phoneticPr fontId="2" type="noConversion"/>
  </si>
  <si>
    <t>2. 유형별 집행 내역</t>
    <phoneticPr fontId="2" type="noConversion"/>
  </si>
  <si>
    <t>구분</t>
    <phoneticPr fontId="2" type="noConversion"/>
  </si>
  <si>
    <t>금액</t>
    <phoneticPr fontId="2" type="noConversion"/>
  </si>
  <si>
    <t>3. 월별 및 집행 내역별</t>
    <phoneticPr fontId="2" type="noConversion"/>
  </si>
  <si>
    <t>건</t>
    <phoneticPr fontId="2" type="noConversion"/>
  </si>
  <si>
    <t>1월</t>
    <phoneticPr fontId="2" type="noConversion"/>
  </si>
  <si>
    <t>2월</t>
    <phoneticPr fontId="2" type="noConversion"/>
  </si>
  <si>
    <t>11월</t>
    <phoneticPr fontId="2" type="noConversion"/>
  </si>
  <si>
    <t>12월</t>
    <phoneticPr fontId="2" type="noConversion"/>
  </si>
  <si>
    <t>1. 총 괄</t>
    <phoneticPr fontId="2" type="noConversion"/>
  </si>
  <si>
    <t>집행 잔액</t>
    <phoneticPr fontId="2" type="noConversion"/>
  </si>
  <si>
    <t>건</t>
    <phoneticPr fontId="2" type="noConversion"/>
  </si>
  <si>
    <t>금액</t>
    <phoneticPr fontId="2" type="noConversion"/>
  </si>
  <si>
    <t>합      계</t>
    <phoneticPr fontId="2" type="noConversion"/>
  </si>
  <si>
    <t>집행대상</t>
    <phoneticPr fontId="2" type="noConversion"/>
  </si>
  <si>
    <t>업체상호명</t>
    <phoneticPr fontId="2" type="noConversion"/>
  </si>
  <si>
    <t>업체전화번호</t>
    <phoneticPr fontId="2" type="noConversion"/>
  </si>
  <si>
    <t>구성비</t>
    <phoneticPr fontId="2" type="noConversion"/>
  </si>
  <si>
    <t>비고</t>
    <phoneticPr fontId="2" type="noConversion"/>
  </si>
  <si>
    <t>대내 주요정책추진
관련 회의, 행사 등</t>
    <phoneticPr fontId="2" type="noConversion"/>
  </si>
  <si>
    <t>대외, 대유관기관
업무협의 및 간담회 등</t>
    <phoneticPr fontId="2" type="noConversion"/>
  </si>
  <si>
    <t>세부 집행 내역</t>
    <phoneticPr fontId="2" type="noConversion"/>
  </si>
  <si>
    <t>합   계</t>
    <phoneticPr fontId="2" type="noConversion"/>
  </si>
  <si>
    <t>비고</t>
    <phoneticPr fontId="2" type="noConversion"/>
  </si>
  <si>
    <t>비   고</t>
    <phoneticPr fontId="2" type="noConversion"/>
  </si>
  <si>
    <t>위문, 격려 및
구성원 사기 진작 등</t>
    <phoneticPr fontId="2" type="noConversion"/>
  </si>
  <si>
    <t>금액(원)</t>
    <phoneticPr fontId="2" type="noConversion"/>
  </si>
  <si>
    <t>비율(%)</t>
    <phoneticPr fontId="2" type="noConversion"/>
  </si>
  <si>
    <t>합계</t>
    <phoneticPr fontId="2" type="noConversion"/>
  </si>
  <si>
    <t>(단위: 원)</t>
    <phoneticPr fontId="2" type="noConversion"/>
  </si>
  <si>
    <t>사용일자</t>
    <phoneticPr fontId="2" type="noConversion"/>
  </si>
  <si>
    <t>대외, 대유관기관
업무협의 및 간담회 등</t>
    <phoneticPr fontId="2" type="noConversion"/>
  </si>
  <si>
    <t>위문, 격려 및
구성원 사기 진작 등</t>
    <phoneticPr fontId="2" type="noConversion"/>
  </si>
  <si>
    <t>9월(8월 결제액)</t>
    <phoneticPr fontId="2" type="noConversion"/>
  </si>
  <si>
    <t>9월~10월</t>
    <phoneticPr fontId="2" type="noConversion"/>
  </si>
  <si>
    <t>집행 내역(예산액 : 35,435천원)</t>
    <phoneticPr fontId="2" type="noConversion"/>
  </si>
  <si>
    <t>2022년 12월 대학원 업무추진비 집행 내역</t>
    <phoneticPr fontId="2" type="noConversion"/>
  </si>
  <si>
    <t>12월 집행</t>
    <phoneticPr fontId="2" type="noConversion"/>
  </si>
  <si>
    <t>더함뜰</t>
    <phoneticPr fontId="25" type="noConversion"/>
  </si>
  <si>
    <t>wisoft 동아리원 6명</t>
    <phoneticPr fontId="2" type="noConversion"/>
  </si>
  <si>
    <t>노랑물고기</t>
    <phoneticPr fontId="25" type="noConversion"/>
  </si>
  <si>
    <t>스시하린</t>
    <phoneticPr fontId="25" type="noConversion"/>
  </si>
  <si>
    <t>서래갈매기한밭대점</t>
    <phoneticPr fontId="25" type="noConversion"/>
  </si>
  <si>
    <t>인공지능전력기기설계동아리원 9명</t>
    <phoneticPr fontId="2" type="noConversion"/>
  </si>
  <si>
    <t>인공지능전력기기설계동아리원 8명</t>
    <phoneticPr fontId="2" type="noConversion"/>
  </si>
  <si>
    <t>한마음면옥</t>
    <phoneticPr fontId="25" type="noConversion"/>
  </si>
  <si>
    <t>올레국수</t>
    <phoneticPr fontId="2" type="noConversion"/>
  </si>
  <si>
    <t>4D Printing 동아리원 3명</t>
    <phoneticPr fontId="2" type="noConversion"/>
  </si>
  <si>
    <t>4D Printing 동아리원 5명</t>
    <phoneticPr fontId="2" type="noConversion"/>
  </si>
  <si>
    <t>4D Printing 동아리원 4명</t>
    <phoneticPr fontId="2" type="noConversion"/>
  </si>
  <si>
    <t>2022년 12월 일반대학원 업무추진비 세부 집행 내역</t>
    <phoneticPr fontId="2" type="noConversion"/>
  </si>
  <si>
    <t>(기간 : 2022. 12. 1. ~ 12. 31.)</t>
    <phoneticPr fontId="2" type="noConversion"/>
  </si>
  <si>
    <t>오봉도시락</t>
    <phoneticPr fontId="25" type="noConversion"/>
  </si>
  <si>
    <t>NEST 동아리원 4명</t>
    <phoneticPr fontId="2" type="noConversion"/>
  </si>
  <si>
    <t>㈜대전신세계(익선잡방)</t>
    <phoneticPr fontId="25" type="noConversion"/>
  </si>
  <si>
    <t>빠꼼 동아리원 4명</t>
    <phoneticPr fontId="2" type="noConversion"/>
  </si>
  <si>
    <t>빠꼼 동아리원 5명</t>
    <phoneticPr fontId="2" type="noConversion"/>
  </si>
  <si>
    <t>모바일과 인공지능 동아리원 4명</t>
    <phoneticPr fontId="2" type="noConversion"/>
  </si>
  <si>
    <t>한우천국</t>
    <phoneticPr fontId="2" type="noConversion"/>
  </si>
  <si>
    <t>AMR 동아리원 5명</t>
    <phoneticPr fontId="2" type="noConversion"/>
  </si>
  <si>
    <t>이화원</t>
    <phoneticPr fontId="2" type="noConversion"/>
  </si>
  <si>
    <t>2023학년도 신입생 입학사정 검토 및 업무협의비 지출</t>
    <phoneticPr fontId="2" type="noConversion"/>
  </si>
  <si>
    <t>대학원장 및 부원장 외 대학원행정실 직원 6명</t>
    <phoneticPr fontId="2" type="noConversion"/>
  </si>
  <si>
    <t>샤브쌈주머니학하점</t>
    <phoneticPr fontId="2" type="noConversion"/>
  </si>
  <si>
    <t>대학원 소속 면접 시행 학과(22개) 및 유관 부서 교직원 총 97명</t>
    <phoneticPr fontId="2" type="noConversion"/>
  </si>
  <si>
    <t>차화당</t>
    <phoneticPr fontId="2" type="noConversion"/>
  </si>
  <si>
    <t>해피닉</t>
    <phoneticPr fontId="2" type="noConversion"/>
  </si>
  <si>
    <t>대학원위원회 위원 및 업무관계자 등 13명</t>
    <phoneticPr fontId="2" type="noConversion"/>
  </si>
  <si>
    <t>법인카드</t>
    <phoneticPr fontId="2" type="noConversion"/>
  </si>
  <si>
    <t>대내 주요정책추진
관련 회의, 행사 등</t>
    <phoneticPr fontId="2" type="noConversion"/>
  </si>
  <si>
    <t>2023학년도 전기 대학원 전공구술 및 면접고사 현황 보고 및 간담회 실시</t>
    <phoneticPr fontId="2" type="noConversion"/>
  </si>
  <si>
    <t>수통골본가</t>
    <phoneticPr fontId="25" type="noConversion"/>
  </si>
  <si>
    <t>합                   계(21건)</t>
    <phoneticPr fontId="2" type="noConversion"/>
  </si>
  <si>
    <t>대학원장 및 부원장 외 행정실 직원 7명</t>
    <phoneticPr fontId="2" type="noConversion"/>
  </si>
  <si>
    <t>투썸플레이스(한밭대점)</t>
    <phoneticPr fontId="25" type="noConversion"/>
  </si>
  <si>
    <t>010-7237-5006</t>
    <phoneticPr fontId="2" type="noConversion"/>
  </si>
  <si>
    <t>042-823-9293</t>
    <phoneticPr fontId="2" type="noConversion"/>
  </si>
  <si>
    <t>042-824-5289</t>
    <phoneticPr fontId="2" type="noConversion"/>
  </si>
  <si>
    <t>042-671-6465</t>
    <phoneticPr fontId="2" type="noConversion"/>
  </si>
  <si>
    <t>0507-1467-2488</t>
    <phoneticPr fontId="2" type="noConversion"/>
  </si>
  <si>
    <t>042-822-0159</t>
    <phoneticPr fontId="2" type="noConversion"/>
  </si>
  <si>
    <t>0507-1386-2928</t>
    <phoneticPr fontId="2" type="noConversion"/>
  </si>
  <si>
    <t>042-823-7778</t>
    <phoneticPr fontId="2" type="noConversion"/>
  </si>
  <si>
    <t>042-824-2001</t>
    <phoneticPr fontId="2" type="noConversion"/>
  </si>
  <si>
    <t>042-826-5088</t>
    <phoneticPr fontId="2" type="noConversion"/>
  </si>
  <si>
    <t>042-823-3666</t>
    <phoneticPr fontId="2" type="noConversion"/>
  </si>
  <si>
    <t>0507-1468-3472</t>
    <phoneticPr fontId="2" type="noConversion"/>
  </si>
  <si>
    <t>0507-1349-1140</t>
    <phoneticPr fontId="2" type="noConversion"/>
  </si>
  <si>
    <t>0507-1367-0459</t>
    <phoneticPr fontId="2" type="noConversion"/>
  </si>
  <si>
    <t>042-823-0022</t>
    <phoneticPr fontId="2" type="noConversion"/>
  </si>
  <si>
    <t>10월</t>
  </si>
  <si>
    <t>9월</t>
  </si>
  <si>
    <t>집행 내역(예산액 : 20,780천원)</t>
    <phoneticPr fontId="2" type="noConversion"/>
  </si>
  <si>
    <t>2022년 12월 산업대학원 업무추진비 집행 내역</t>
    <phoneticPr fontId="2" type="noConversion"/>
  </si>
  <si>
    <t>소                   계(0건)</t>
    <phoneticPr fontId="2" type="noConversion"/>
  </si>
  <si>
    <t>소                   계(6건)</t>
    <phoneticPr fontId="2" type="noConversion"/>
  </si>
  <si>
    <t>042-826-7774</t>
  </si>
  <si>
    <t>명란밥상</t>
  </si>
  <si>
    <t>주무관 1명 외 원우 8명</t>
    <phoneticPr fontId="2" type="noConversion"/>
  </si>
  <si>
    <t>010-6415-0999</t>
    <phoneticPr fontId="2" type="noConversion"/>
  </si>
  <si>
    <t>삼흥집</t>
    <phoneticPr fontId="2" type="noConversion"/>
  </si>
  <si>
    <t>주무관, 원우 15명</t>
    <phoneticPr fontId="2" type="noConversion"/>
  </si>
  <si>
    <t>제41기 최고경영자과정 14주차 석식 제공비 지출(20221222)</t>
  </si>
  <si>
    <t>010-3495-5712</t>
    <phoneticPr fontId="2" type="noConversion"/>
  </si>
  <si>
    <t>라떼숲</t>
    <phoneticPr fontId="2" type="noConversion"/>
  </si>
  <si>
    <t>042-824-2508</t>
    <phoneticPr fontId="2" type="noConversion"/>
  </si>
  <si>
    <t>강경옥식당</t>
  </si>
  <si>
    <t>원장 외 CEO 임원 2명</t>
    <phoneticPr fontId="2" type="noConversion"/>
  </si>
  <si>
    <t>산업대학원 최고경영자과정 운영 간담회비 지출(2022.12.19.)</t>
  </si>
  <si>
    <t>042-824-0511</t>
    <phoneticPr fontId="2" type="noConversion"/>
  </si>
  <si>
    <t>흑룡산촌두부</t>
  </si>
  <si>
    <t>원우 11명</t>
    <phoneticPr fontId="2" type="noConversion"/>
  </si>
  <si>
    <t>제41기 최고경영자과정 13주차 석식비 지출(20221215)</t>
  </si>
  <si>
    <t>042-841-2080</t>
    <phoneticPr fontId="2" type="noConversion"/>
  </si>
  <si>
    <t>해물왕국 주식회사</t>
  </si>
  <si>
    <t>원우 15명</t>
    <phoneticPr fontId="2" type="noConversion"/>
  </si>
  <si>
    <t>제41기 최고경영자과정 12주차 석식비 지출(20221208)</t>
  </si>
  <si>
    <t>042-822-3579</t>
    <phoneticPr fontId="2" type="noConversion"/>
  </si>
  <si>
    <t>동학사 초가집</t>
  </si>
  <si>
    <t>원장 외 한밭대학교 동문교수 2명, 주무관 1명</t>
    <phoneticPr fontId="2" type="noConversion"/>
  </si>
  <si>
    <t>산업대학원 최고경영자과정 운영 간담회비 지출(2022.12.7.)</t>
  </si>
  <si>
    <t>원장 외 한밭대학교 동창회 임원 2명, 주무관 1명</t>
    <phoneticPr fontId="2" type="noConversion"/>
  </si>
  <si>
    <t>산업대학원 최고경영자과정 운영 간담회비 지출(2022.12.1.)</t>
  </si>
  <si>
    <t>소                   계(1건)</t>
    <phoneticPr fontId="2" type="noConversion"/>
  </si>
  <si>
    <t>소속 면접 시행 학과 12명</t>
    <phoneticPr fontId="2" type="noConversion"/>
  </si>
  <si>
    <t>2023학년도 산업대학원 전기 모집 면접평가 관련자 중식(도시락) 구입비 지출</t>
  </si>
  <si>
    <t>합                   계(7건)</t>
    <phoneticPr fontId="2" type="noConversion"/>
  </si>
  <si>
    <t>사용일자(지출일자)</t>
    <phoneticPr fontId="2" type="noConversion"/>
  </si>
  <si>
    <t>2022년 12월 산업대학원 업무추진비 세부 집행 내역</t>
    <phoneticPr fontId="2" type="noConversion"/>
  </si>
  <si>
    <t>집행 내역(예산액 : 2,250천원)</t>
    <phoneticPr fontId="2" type="noConversion"/>
  </si>
  <si>
    <t xml:space="preserve"> </t>
    <phoneticPr fontId="2" type="noConversion"/>
  </si>
  <si>
    <t>2022년 12월 정보통신전문대학원 업무추진비 집행 내역</t>
    <phoneticPr fontId="2" type="noConversion"/>
  </si>
  <si>
    <t>대학원 소속 면접 시행 학과(5개) 및 유관부서 교직원 총 28명</t>
    <phoneticPr fontId="2" type="noConversion"/>
  </si>
  <si>
    <t>합                   계(1건)</t>
    <phoneticPr fontId="2" type="noConversion"/>
  </si>
  <si>
    <t>2022년 12월 정보통신전문대학원 업무추진비 세부 집행 내역</t>
    <phoneticPr fontId="2" type="noConversion"/>
  </si>
  <si>
    <t>집행 내역(예산액 : 3,120천원)</t>
    <phoneticPr fontId="2" type="noConversion"/>
  </si>
  <si>
    <t>2022년 12월 창업경영대학원 업무추진비 집행 내역</t>
    <phoneticPr fontId="2" type="noConversion"/>
  </si>
  <si>
    <t>대외 주요정책추진
관련 회의, 행사 등</t>
    <phoneticPr fontId="2" type="noConversion"/>
  </si>
  <si>
    <t>01072375006</t>
    <phoneticPr fontId="2" type="noConversion"/>
  </si>
  <si>
    <t>창업경영대학원 소속 면접 시행 학과 및 유관 부서 교직원 총 20명</t>
    <phoneticPr fontId="2" type="noConversion"/>
  </si>
  <si>
    <t>더함뜰</t>
    <phoneticPr fontId="2" type="noConversion"/>
  </si>
  <si>
    <t>양영석교수 외 심사위원 2명, 주무관 1명</t>
    <phoneticPr fontId="2" type="noConversion"/>
  </si>
  <si>
    <t>2022학년도 전기 졸업예정자 논문심의 관련 본심사 업무간담회비 지출</t>
    <phoneticPr fontId="2" type="noConversion"/>
  </si>
  <si>
    <t>2022년 12월 창업경영대학원 업무추진비 세부 집행 내역</t>
    <phoneticPr fontId="2" type="noConversion"/>
  </si>
  <si>
    <t>2022년 12월 4개 대학원 업무추진비 집행 내역</t>
    <phoneticPr fontId="2" type="noConversion"/>
  </si>
  <si>
    <t>집행 내역(예산액 : 61,585천원)</t>
    <phoneticPr fontId="2" type="noConversion"/>
  </si>
  <si>
    <t>합                   계(3건)</t>
    <phoneticPr fontId="2" type="noConversion"/>
  </si>
  <si>
    <t>소                   계(3건)</t>
    <phoneticPr fontId="2" type="noConversion"/>
  </si>
  <si>
    <t>2022학년도 전기 졸업예정자 논문심의 본심사 관련 업무간담회비 지출</t>
    <phoneticPr fontId="2" type="noConversion"/>
  </si>
  <si>
    <t>2023학년도 창업경영대학원 전기 모집 면접평가 관련자 중식(도시락) 구입비 지출</t>
    <phoneticPr fontId="2" type="noConversion"/>
  </si>
  <si>
    <t>양영석 교수 외 심사위원 3명, 주무관 1명</t>
    <phoneticPr fontId="2" type="noConversion"/>
  </si>
  <si>
    <t>2023학년도 대학원 전기 모집 면접평가 관련자 중식(도시락) 구입비 지출</t>
  </si>
  <si>
    <t>[육성_5114]HaIM 12월분 간담회비 지출(wisoft)</t>
  </si>
  <si>
    <t>[육성_5114]HaIM 12월분 간담회비 지출(인공지능전력기기설계동아리)</t>
  </si>
  <si>
    <t>[육성_5114]HaIM 12월분 간담회비 지출(4D Printing)</t>
  </si>
  <si>
    <t>[육성_5114]HaIM 12월분 간담회비 지출(NEST)</t>
  </si>
  <si>
    <t>[육성_5114]HaIM 12월분 간담회비 지출(빠꼼)</t>
  </si>
  <si>
    <t>[육성_5114]HaIM 12월분 간담회비 지출(모바일과 인공지능)</t>
  </si>
  <si>
    <t>[육성_5114]HaIM 12월분 간담회비 지출(AMR)</t>
  </si>
  <si>
    <t>2022학년도 제16차 대학원위원회 회의 도시락 제공비 지출</t>
    <phoneticPr fontId="2" type="noConversion"/>
  </si>
  <si>
    <t>제41기 최고경영자과정 15주차 석식 제공비 지출(20221229)</t>
    <phoneticPr fontId="2" type="noConversion"/>
  </si>
  <si>
    <t>2023학년도 대학원 전기 모집 면접평가 관련자 중식(도시락) 구입비 지출</t>
    <phoneticPr fontId="2" type="noConversion"/>
  </si>
  <si>
    <t>E대학원 연구활성화 관련 간담회 개최비 지출</t>
    <phoneticPr fontId="2" type="noConversion"/>
  </si>
  <si>
    <t>대학원장 외 공학계열 교수 15명</t>
    <phoneticPr fontId="2" type="noConversion"/>
  </si>
  <si>
    <t>강경옥식당</t>
    <phoneticPr fontId="2" type="noConversion"/>
  </si>
  <si>
    <t>042-824-2508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</si>
</sst>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mm&quot;월&quot;\ dd&quot;일&quot;"/>
    <numFmt numFmtId="177" formatCode="yyyy\-mm\-dd"/>
    <numFmt numFmtId="178" formatCode="#,##0_ "/>
    <numFmt numFmtId="179" formatCode="_-* #,##0.00_-;\-* #,##0.00_-;_-* &quot;-&quot;_-;_-@_-"/>
    <numFmt numFmtId="180" formatCode="_-* #,##0.0_-;\-* #,##0.0_-;_-* &quot;-&quot;_-;_-@_-"/>
    <numFmt numFmtId="181" formatCode="#,##0_);[Red]\(#,##0\)"/>
  </numFmts>
  <fonts count="28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sz val="16"/>
      <name val="굴림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굴림"/>
      <family val="3"/>
      <charset val="129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i/>
      <sz val="10"/>
      <name val="굴림"/>
      <family val="3"/>
      <charset val="129"/>
    </font>
    <font>
      <b/>
      <sz val="2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i/>
      <sz val="11"/>
      <name val="맑은 고딕"/>
      <family val="3"/>
      <charset val="129"/>
      <scheme val="minor"/>
    </font>
    <font>
      <b/>
      <i/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i/>
      <sz val="11"/>
      <color theme="1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/>
    <xf numFmtId="0" fontId="12" fillId="0" borderId="0"/>
    <xf numFmtId="0" fontId="10" fillId="0" borderId="0"/>
    <xf numFmtId="0" fontId="11" fillId="0" borderId="0"/>
    <xf numFmtId="0" fontId="15" fillId="0" borderId="0"/>
    <xf numFmtId="0" fontId="16" fillId="0" borderId="0">
      <alignment vertical="center"/>
    </xf>
    <xf numFmtId="0" fontId="9" fillId="0" borderId="0"/>
  </cellStyleXfs>
  <cellXfs count="183">
    <xf numFmtId="0" fontId="0" fillId="0" borderId="0" xfId="0">
      <alignment vertical="center"/>
    </xf>
    <xf numFmtId="0" fontId="4" fillId="0" borderId="0" xfId="0" applyFont="1">
      <alignment vertical="center"/>
    </xf>
    <xf numFmtId="41" fontId="4" fillId="0" borderId="0" xfId="2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 indent="1"/>
    </xf>
    <xf numFmtId="10" fontId="4" fillId="0" borderId="0" xfId="0" applyNumberFormat="1" applyFont="1">
      <alignment vertical="center"/>
    </xf>
    <xf numFmtId="0" fontId="8" fillId="0" borderId="0" xfId="0" applyFont="1">
      <alignment vertical="center"/>
    </xf>
    <xf numFmtId="41" fontId="6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41" fontId="14" fillId="0" borderId="1" xfId="2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14" fontId="16" fillId="0" borderId="1" xfId="0" applyNumberFormat="1" applyFont="1" applyBorder="1" applyAlignment="1">
      <alignment horizontal="center" vertical="center" shrinkToFit="1"/>
    </xf>
    <xf numFmtId="0" fontId="17" fillId="0" borderId="0" xfId="0" applyFont="1">
      <alignment vertical="center"/>
    </xf>
    <xf numFmtId="0" fontId="14" fillId="3" borderId="1" xfId="0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right" vertical="center"/>
    </xf>
    <xf numFmtId="41" fontId="14" fillId="3" borderId="1" xfId="2" applyFont="1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>
      <alignment vertical="center"/>
    </xf>
    <xf numFmtId="0" fontId="14" fillId="4" borderId="1" xfId="0" applyFont="1" applyFill="1" applyBorder="1" applyAlignment="1">
      <alignment horizontal="center" vertical="center"/>
    </xf>
    <xf numFmtId="41" fontId="14" fillId="4" borderId="1" xfId="2" applyFont="1" applyFill="1" applyBorder="1" applyAlignment="1">
      <alignment horizontal="right" vertical="center"/>
    </xf>
    <xf numFmtId="41" fontId="14" fillId="4" borderId="1" xfId="2" applyFont="1" applyFill="1" applyBorder="1" applyAlignment="1">
      <alignment horizontal="center" vertical="center"/>
    </xf>
    <xf numFmtId="41" fontId="13" fillId="0" borderId="1" xfId="2" applyFont="1" applyBorder="1">
      <alignment vertical="center"/>
    </xf>
    <xf numFmtId="0" fontId="13" fillId="0" borderId="0" xfId="0" applyFont="1" applyAlignment="1">
      <alignment vertical="center"/>
    </xf>
    <xf numFmtId="0" fontId="13" fillId="0" borderId="1" xfId="0" applyFont="1" applyBorder="1">
      <alignment vertical="center"/>
    </xf>
    <xf numFmtId="41" fontId="13" fillId="0" borderId="1" xfId="0" applyNumberFormat="1" applyFont="1" applyBorder="1">
      <alignment vertical="center"/>
    </xf>
    <xf numFmtId="0" fontId="14" fillId="0" borderId="1" xfId="0" applyFont="1" applyFill="1" applyBorder="1" applyAlignment="1">
      <alignment horizontal="center" vertical="center" shrinkToFit="1"/>
    </xf>
    <xf numFmtId="41" fontId="14" fillId="0" borderId="1" xfId="2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3" fillId="0" borderId="0" xfId="0" applyFont="1" applyAlignment="1">
      <alignment horizontal="right" vertical="center"/>
    </xf>
    <xf numFmtId="9" fontId="14" fillId="4" borderId="1" xfId="0" applyNumberFormat="1" applyFont="1" applyFill="1" applyBorder="1" applyAlignment="1">
      <alignment horizontal="center" vertical="center"/>
    </xf>
    <xf numFmtId="9" fontId="14" fillId="3" borderId="1" xfId="0" applyNumberFormat="1" applyFont="1" applyFill="1" applyBorder="1" applyAlignment="1">
      <alignment horizontal="center" vertical="center"/>
    </xf>
    <xf numFmtId="0" fontId="21" fillId="0" borderId="0" xfId="0" applyFont="1" applyFill="1">
      <alignment vertical="center"/>
    </xf>
    <xf numFmtId="41" fontId="13" fillId="0" borderId="1" xfId="2" applyNumberFormat="1" applyFont="1" applyBorder="1">
      <alignment vertical="center"/>
    </xf>
    <xf numFmtId="41" fontId="14" fillId="0" borderId="1" xfId="2" applyNumberFormat="1" applyFont="1" applyFill="1" applyBorder="1" applyAlignment="1">
      <alignment vertical="center" shrinkToFit="1"/>
    </xf>
    <xf numFmtId="0" fontId="14" fillId="0" borderId="1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16" fillId="0" borderId="1" xfId="8" applyFont="1" applyBorder="1" applyAlignment="1">
      <alignment horizontal="center" vertical="center" shrinkToFit="1"/>
    </xf>
    <xf numFmtId="41" fontId="16" fillId="2" borderId="1" xfId="2" applyFont="1" applyFill="1" applyBorder="1" applyAlignment="1">
      <alignment horizontal="center" vertical="center" shrinkToFit="1"/>
    </xf>
    <xf numFmtId="41" fontId="16" fillId="2" borderId="1" xfId="2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shrinkToFit="1"/>
    </xf>
    <xf numFmtId="10" fontId="22" fillId="0" borderId="1" xfId="0" applyNumberFormat="1" applyFont="1" applyFill="1" applyBorder="1" applyAlignment="1">
      <alignment horizontal="center" vertical="center"/>
    </xf>
    <xf numFmtId="41" fontId="22" fillId="0" borderId="1" xfId="2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41" fontId="16" fillId="2" borderId="1" xfId="2" applyFont="1" applyFill="1" applyBorder="1" applyAlignment="1">
      <alignment horizontal="right" vertical="center"/>
    </xf>
    <xf numFmtId="0" fontId="16" fillId="0" borderId="1" xfId="8" applyFont="1" applyFill="1" applyBorder="1" applyAlignment="1">
      <alignment horizontal="center" vertical="center" shrinkToFit="1"/>
    </xf>
    <xf numFmtId="41" fontId="16" fillId="0" borderId="1" xfId="2" applyFont="1" applyFill="1" applyBorder="1" applyAlignment="1">
      <alignment horizontal="center" vertical="center" shrinkToFit="1"/>
    </xf>
    <xf numFmtId="41" fontId="16" fillId="0" borderId="1" xfId="2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41" fontId="24" fillId="3" borderId="1" xfId="2" applyFont="1" applyFill="1" applyBorder="1" applyAlignment="1">
      <alignment horizontal="center" vertical="center"/>
    </xf>
    <xf numFmtId="10" fontId="14" fillId="0" borderId="1" xfId="0" applyNumberFormat="1" applyFont="1" applyFill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center" vertical="center"/>
    </xf>
    <xf numFmtId="177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76" fontId="13" fillId="3" borderId="1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178" fontId="16" fillId="0" borderId="1" xfId="0" applyNumberFormat="1" applyFont="1" applyFill="1" applyBorder="1" applyAlignment="1">
      <alignment horizontal="right" vertical="center" shrinkToFit="1"/>
    </xf>
    <xf numFmtId="0" fontId="16" fillId="0" borderId="1" xfId="0" applyNumberFormat="1" applyFont="1" applyBorder="1" applyAlignment="1">
      <alignment horizontal="center" vertical="center" shrinkToFit="1"/>
    </xf>
    <xf numFmtId="10" fontId="7" fillId="0" borderId="0" xfId="0" applyNumberFormat="1" applyFont="1">
      <alignment vertical="center"/>
    </xf>
    <xf numFmtId="0" fontId="16" fillId="2" borderId="1" xfId="0" applyFont="1" applyFill="1" applyBorder="1" applyAlignment="1">
      <alignment horizontal="center" vertical="center"/>
    </xf>
    <xf numFmtId="41" fontId="14" fillId="4" borderId="1" xfId="2" applyNumberFormat="1" applyFont="1" applyFill="1" applyBorder="1" applyAlignment="1">
      <alignment horizontal="right" vertical="center"/>
    </xf>
    <xf numFmtId="3" fontId="16" fillId="2" borderId="1" xfId="0" applyNumberFormat="1" applyFont="1" applyFill="1" applyBorder="1" applyAlignment="1">
      <alignment horizontal="right" vertical="center"/>
    </xf>
    <xf numFmtId="10" fontId="7" fillId="0" borderId="0" xfId="1" applyNumberFormat="1" applyFont="1">
      <alignment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 shrinkToFit="1"/>
    </xf>
    <xf numFmtId="10" fontId="6" fillId="0" borderId="0" xfId="1" applyNumberFormat="1" applyFont="1" applyAlignment="1">
      <alignment horizontal="right" vertical="center" indent="1"/>
    </xf>
    <xf numFmtId="0" fontId="16" fillId="0" borderId="12" xfId="0" applyNumberFormat="1" applyFont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6" fillId="2" borderId="1" xfId="0" applyNumberFormat="1" applyFont="1" applyFill="1" applyBorder="1" applyAlignment="1">
      <alignment vertical="center"/>
    </xf>
    <xf numFmtId="3" fontId="16" fillId="2" borderId="1" xfId="0" applyNumberFormat="1" applyFont="1" applyFill="1" applyBorder="1">
      <alignment vertical="center"/>
    </xf>
    <xf numFmtId="0" fontId="21" fillId="0" borderId="1" xfId="0" applyFont="1" applyFill="1" applyBorder="1">
      <alignment vertical="center"/>
    </xf>
    <xf numFmtId="0" fontId="16" fillId="0" borderId="0" xfId="0" applyNumberFormat="1" applyFont="1" applyBorder="1" applyAlignment="1">
      <alignment horizontal="center" vertical="center" shrinkToFit="1"/>
    </xf>
    <xf numFmtId="0" fontId="16" fillId="0" borderId="1" xfId="0" applyNumberFormat="1" applyFont="1" applyBorder="1" applyAlignment="1">
      <alignment horizontal="center" vertical="center" shrinkToFit="1"/>
    </xf>
    <xf numFmtId="0" fontId="16" fillId="0" borderId="9" xfId="0" applyNumberFormat="1" applyFont="1" applyBorder="1" applyAlignment="1">
      <alignment horizontal="center" vertical="center" shrinkToFit="1"/>
    </xf>
    <xf numFmtId="0" fontId="16" fillId="2" borderId="12" xfId="0" applyFont="1" applyFill="1" applyBorder="1" applyAlignment="1">
      <alignment horizontal="center" vertical="center"/>
    </xf>
    <xf numFmtId="179" fontId="13" fillId="0" borderId="1" xfId="0" applyNumberFormat="1" applyFont="1" applyBorder="1">
      <alignment vertical="center"/>
    </xf>
    <xf numFmtId="179" fontId="14" fillId="0" borderId="1" xfId="2" applyNumberFormat="1" applyFont="1" applyFill="1" applyBorder="1" applyAlignment="1">
      <alignment vertical="center" shrinkToFit="1"/>
    </xf>
    <xf numFmtId="179" fontId="13" fillId="0" borderId="1" xfId="2" applyNumberFormat="1" applyFont="1" applyBorder="1">
      <alignment vertical="center"/>
    </xf>
    <xf numFmtId="41" fontId="14" fillId="0" borderId="1" xfId="2" applyFont="1" applyFill="1" applyBorder="1" applyAlignment="1">
      <alignment horizontal="right" vertical="center"/>
    </xf>
    <xf numFmtId="10" fontId="14" fillId="0" borderId="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shrinkToFit="1"/>
    </xf>
    <xf numFmtId="41" fontId="13" fillId="2" borderId="12" xfId="2" applyFont="1" applyFill="1" applyBorder="1" applyAlignment="1">
      <alignment horizontal="center" vertical="center" shrinkToFit="1"/>
    </xf>
    <xf numFmtId="41" fontId="13" fillId="2" borderId="12" xfId="2" applyFont="1" applyFill="1" applyBorder="1" applyAlignment="1">
      <alignment horizontal="center" vertical="center"/>
    </xf>
    <xf numFmtId="0" fontId="16" fillId="0" borderId="12" xfId="8" applyFont="1" applyBorder="1" applyAlignment="1">
      <alignment horizontal="center" vertical="center" shrinkToFit="1"/>
    </xf>
    <xf numFmtId="3" fontId="16" fillId="0" borderId="1" xfId="0" applyNumberFormat="1" applyFont="1" applyFill="1" applyBorder="1" applyAlignment="1">
      <alignment horizontal="center" vertical="center"/>
    </xf>
    <xf numFmtId="14" fontId="16" fillId="0" borderId="1" xfId="2" applyNumberFormat="1" applyFont="1" applyFill="1" applyBorder="1" applyAlignment="1">
      <alignment horizontal="center" vertical="center" shrinkToFit="1"/>
    </xf>
    <xf numFmtId="14" fontId="16" fillId="0" borderId="1" xfId="0" applyNumberFormat="1" applyFont="1" applyFill="1" applyBorder="1" applyAlignment="1">
      <alignment horizontal="center" vertical="center" shrinkToFit="1"/>
    </xf>
    <xf numFmtId="41" fontId="26" fillId="3" borderId="1" xfId="2" applyFont="1" applyFill="1" applyBorder="1" applyAlignment="1">
      <alignment horizontal="center" vertical="center"/>
    </xf>
    <xf numFmtId="9" fontId="22" fillId="3" borderId="1" xfId="0" applyNumberFormat="1" applyFont="1" applyFill="1" applyBorder="1" applyAlignment="1">
      <alignment horizontal="center" vertical="center"/>
    </xf>
    <xf numFmtId="41" fontId="22" fillId="3" borderId="1" xfId="2" applyFont="1" applyFill="1" applyBorder="1" applyAlignment="1">
      <alignment horizontal="center" vertical="center" shrinkToFit="1"/>
    </xf>
    <xf numFmtId="41" fontId="22" fillId="3" borderId="1" xfId="2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14" fontId="27" fillId="3" borderId="1" xfId="0" applyNumberFormat="1" applyFont="1" applyFill="1" applyBorder="1" applyAlignment="1">
      <alignment horizontal="center" vertical="center"/>
    </xf>
    <xf numFmtId="181" fontId="13" fillId="0" borderId="1" xfId="2" applyNumberFormat="1" applyFont="1" applyBorder="1">
      <alignment vertical="center"/>
    </xf>
    <xf numFmtId="41" fontId="16" fillId="0" borderId="1" xfId="2" applyFont="1" applyBorder="1" applyAlignment="1">
      <alignment horizontal="center" vertical="center" wrapText="1"/>
    </xf>
    <xf numFmtId="178" fontId="13" fillId="0" borderId="1" xfId="2" applyNumberFormat="1" applyFont="1" applyBorder="1">
      <alignment vertical="center"/>
    </xf>
    <xf numFmtId="10" fontId="6" fillId="0" borderId="0" xfId="1" applyNumberFormat="1" applyFont="1">
      <alignment vertical="center"/>
    </xf>
    <xf numFmtId="0" fontId="16" fillId="0" borderId="1" xfId="0" applyNumberFormat="1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41" fontId="13" fillId="0" borderId="1" xfId="2" applyNumberFormat="1" applyFont="1" applyBorder="1" applyAlignment="1">
      <alignment horizontal="right" vertical="center"/>
    </xf>
    <xf numFmtId="41" fontId="13" fillId="0" borderId="7" xfId="2" applyNumberFormat="1" applyFont="1" applyBorder="1" applyAlignment="1">
      <alignment horizontal="center" vertical="center"/>
    </xf>
    <xf numFmtId="41" fontId="13" fillId="0" borderId="9" xfId="2" applyNumberFormat="1" applyFont="1" applyBorder="1" applyAlignment="1">
      <alignment horizontal="center" vertical="center"/>
    </xf>
    <xf numFmtId="10" fontId="13" fillId="0" borderId="7" xfId="1" applyNumberFormat="1" applyFont="1" applyBorder="1" applyAlignment="1">
      <alignment horizontal="center" vertical="center"/>
    </xf>
    <xf numFmtId="10" fontId="13" fillId="0" borderId="9" xfId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>
      <alignment vertical="center"/>
    </xf>
    <xf numFmtId="9" fontId="13" fillId="0" borderId="1" xfId="1" applyNumberFormat="1" applyFont="1" applyBorder="1" applyAlignment="1">
      <alignment horizontal="right" vertical="center" wrapText="1" indent="1"/>
    </xf>
    <xf numFmtId="9" fontId="13" fillId="0" borderId="1" xfId="1" applyNumberFormat="1" applyFont="1" applyBorder="1" applyAlignment="1">
      <alignment horizontal="right" vertical="center" indent="1"/>
    </xf>
    <xf numFmtId="10" fontId="13" fillId="0" borderId="1" xfId="0" applyNumberFormat="1" applyFont="1" applyBorder="1" applyAlignment="1">
      <alignment vertical="center"/>
    </xf>
    <xf numFmtId="41" fontId="13" fillId="0" borderId="1" xfId="2" applyNumberFormat="1" applyFont="1" applyBorder="1" applyAlignment="1">
      <alignment horizontal="center" vertical="center"/>
    </xf>
    <xf numFmtId="41" fontId="13" fillId="0" borderId="1" xfId="2" applyNumberFormat="1" applyFont="1" applyBorder="1" applyAlignment="1">
      <alignment horizontal="center" vertical="center" wrapText="1"/>
    </xf>
    <xf numFmtId="41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/>
      <protection locked="0"/>
    </xf>
    <xf numFmtId="0" fontId="20" fillId="0" borderId="2" xfId="0" applyFont="1" applyBorder="1" applyAlignment="1">
      <alignment horizontal="left" vertical="center"/>
    </xf>
    <xf numFmtId="0" fontId="16" fillId="0" borderId="1" xfId="0" applyNumberFormat="1" applyFont="1" applyBorder="1" applyAlignment="1">
      <alignment horizontal="center" vertical="center" shrinkToFit="1"/>
    </xf>
    <xf numFmtId="41" fontId="16" fillId="2" borderId="10" xfId="2" applyFont="1" applyFill="1" applyBorder="1" applyAlignment="1">
      <alignment horizontal="center" vertical="center"/>
    </xf>
    <xf numFmtId="41" fontId="16" fillId="2" borderId="11" xfId="2" applyFont="1" applyFill="1" applyBorder="1" applyAlignment="1">
      <alignment horizontal="center" vertical="center"/>
    </xf>
    <xf numFmtId="41" fontId="16" fillId="2" borderId="12" xfId="2" applyFont="1" applyFill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 shrinkToFit="1"/>
    </xf>
    <xf numFmtId="0" fontId="16" fillId="0" borderId="11" xfId="0" applyNumberFormat="1" applyFont="1" applyBorder="1" applyAlignment="1">
      <alignment horizontal="center" vertical="center" shrinkToFit="1"/>
    </xf>
    <xf numFmtId="0" fontId="16" fillId="0" borderId="12" xfId="0" applyNumberFormat="1" applyFont="1" applyBorder="1" applyAlignment="1">
      <alignment horizontal="center" vertical="center" shrinkToFit="1"/>
    </xf>
    <xf numFmtId="14" fontId="16" fillId="2" borderId="14" xfId="0" applyNumberFormat="1" applyFont="1" applyFill="1" applyBorder="1" applyAlignment="1">
      <alignment horizontal="center" vertical="center"/>
    </xf>
    <xf numFmtId="14" fontId="16" fillId="2" borderId="0" xfId="0" applyNumberFormat="1" applyFont="1" applyFill="1" applyBorder="1" applyAlignment="1">
      <alignment horizontal="center" vertical="center"/>
    </xf>
    <xf numFmtId="14" fontId="16" fillId="2" borderId="2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1" fontId="13" fillId="0" borderId="1" xfId="2" applyFont="1" applyBorder="1" applyAlignment="1">
      <alignment horizontal="right" vertical="center"/>
    </xf>
    <xf numFmtId="180" fontId="13" fillId="0" borderId="1" xfId="2" applyNumberFormat="1" applyFont="1" applyBorder="1" applyAlignment="1">
      <alignment horizontal="center" vertical="center" wrapText="1"/>
    </xf>
    <xf numFmtId="180" fontId="13" fillId="0" borderId="1" xfId="2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4" fontId="16" fillId="0" borderId="3" xfId="0" applyNumberFormat="1" applyFont="1" applyFill="1" applyBorder="1" applyAlignment="1">
      <alignment horizontal="center" vertical="center" shrinkToFit="1"/>
    </xf>
    <xf numFmtId="14" fontId="16" fillId="0" borderId="15" xfId="0" applyNumberFormat="1" applyFont="1" applyFill="1" applyBorder="1" applyAlignment="1">
      <alignment horizontal="center" vertical="center" shrinkToFit="1"/>
    </xf>
    <xf numFmtId="14" fontId="16" fillId="0" borderId="5" xfId="0" applyNumberFormat="1" applyFont="1" applyFill="1" applyBorder="1" applyAlignment="1">
      <alignment horizontal="center" vertical="center" shrinkToFit="1"/>
    </xf>
    <xf numFmtId="14" fontId="16" fillId="0" borderId="10" xfId="2" applyNumberFormat="1" applyFont="1" applyFill="1" applyBorder="1" applyAlignment="1">
      <alignment horizontal="center" vertical="center" shrinkToFit="1"/>
    </xf>
    <xf numFmtId="14" fontId="16" fillId="0" borderId="12" xfId="2" applyNumberFormat="1" applyFont="1" applyFill="1" applyBorder="1" applyAlignment="1">
      <alignment horizontal="center" vertical="center" shrinkToFit="1"/>
    </xf>
    <xf numFmtId="14" fontId="16" fillId="0" borderId="10" xfId="0" applyNumberFormat="1" applyFont="1" applyFill="1" applyBorder="1" applyAlignment="1">
      <alignment horizontal="center" vertical="center" shrinkToFit="1"/>
    </xf>
    <xf numFmtId="14" fontId="16" fillId="0" borderId="12" xfId="0" applyNumberFormat="1" applyFont="1" applyFill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1" fontId="16" fillId="0" borderId="10" xfId="2" applyFont="1" applyFill="1" applyBorder="1" applyAlignment="1">
      <alignment horizontal="center" vertical="center" shrinkToFit="1"/>
    </xf>
    <xf numFmtId="41" fontId="16" fillId="0" borderId="11" xfId="2" applyFont="1" applyFill="1" applyBorder="1" applyAlignment="1">
      <alignment horizontal="center" vertical="center" shrinkToFit="1"/>
    </xf>
    <xf numFmtId="41" fontId="16" fillId="0" borderId="12" xfId="2" applyFont="1" applyFill="1" applyBorder="1" applyAlignment="1">
      <alignment horizontal="center" vertical="center" shrinkToFit="1"/>
    </xf>
  </cellXfs>
  <cellStyles count="10">
    <cellStyle name="백분율" xfId="1" builtinId="5"/>
    <cellStyle name="쉼표 [0]" xfId="2" builtinId="6"/>
    <cellStyle name="표준" xfId="0" builtinId="0"/>
    <cellStyle name="표준 2" xfId="3"/>
    <cellStyle name="표준 2 2" xfId="4"/>
    <cellStyle name="표준 2 3" xfId="7"/>
    <cellStyle name="표준 3" xfId="5"/>
    <cellStyle name="표준 3 2" xfId="9"/>
    <cellStyle name="표준 4" xfId="6"/>
    <cellStyle name="표준 5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B77C6"/>
      <color rgb="FF0066FF"/>
      <color rgb="FF00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32"/>
  <sheetViews>
    <sheetView tabSelected="1" zoomScaleNormal="100" workbookViewId="0">
      <selection activeCell="A9" sqref="A9:K9"/>
    </sheetView>
  </sheetViews>
  <sheetFormatPr defaultColWidth="8.88671875" defaultRowHeight="13.5"/>
  <cols>
    <col min="1" max="1" width="13.88671875" style="6" bestFit="1" customWidth="1"/>
    <col min="2" max="2" width="10" style="6" customWidth="1"/>
    <col min="3" max="3" width="11.77734375" style="6" customWidth="1"/>
    <col min="4" max="8" width="10" style="6" customWidth="1"/>
    <col min="9" max="9" width="11.6640625" style="6" customWidth="1"/>
    <col min="10" max="10" width="6.6640625" style="6" customWidth="1"/>
    <col min="11" max="11" width="9.88671875" style="6" customWidth="1"/>
    <col min="12" max="12" width="8.88671875" style="6"/>
    <col min="13" max="13" width="13.109375" style="6" bestFit="1" customWidth="1"/>
    <col min="14" max="16384" width="8.88671875" style="6"/>
  </cols>
  <sheetData>
    <row r="1" spans="1:15" ht="47.25" customHeight="1">
      <c r="A1" s="114" t="s">
        <v>154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5" ht="16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5" ht="16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5" s="7" customFormat="1" ht="20.25">
      <c r="A4" s="113" t="s">
        <v>19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5" ht="16.5" customHeight="1">
      <c r="A5" s="13"/>
      <c r="B5" s="13"/>
      <c r="C5" s="13"/>
      <c r="D5" s="13"/>
      <c r="E5" s="13"/>
      <c r="F5" s="13"/>
      <c r="G5" s="13"/>
      <c r="H5" s="13"/>
      <c r="I5" s="13"/>
      <c r="J5" s="115" t="s">
        <v>39</v>
      </c>
      <c r="K5" s="115"/>
    </row>
    <row r="6" spans="1:15" ht="26.25" customHeight="1">
      <c r="A6" s="116" t="s">
        <v>6</v>
      </c>
      <c r="B6" s="116"/>
      <c r="C6" s="116"/>
      <c r="D6" s="116" t="s">
        <v>47</v>
      </c>
      <c r="E6" s="116"/>
      <c r="F6" s="117" t="s">
        <v>7</v>
      </c>
      <c r="G6" s="116"/>
      <c r="H6" s="118" t="s">
        <v>20</v>
      </c>
      <c r="I6" s="119"/>
      <c r="J6" s="116" t="s">
        <v>8</v>
      </c>
      <c r="K6" s="116"/>
      <c r="N6" s="11"/>
    </row>
    <row r="7" spans="1:15" ht="26.25" customHeight="1">
      <c r="A7" s="120">
        <f>'대학원 업무추진비 집행 내역'!A7:C7+'산업대학원 업무추진비 집행 내역 '!A7:C7+'정보통신전문대학원 업무추진비 집행 내역'!A7:C7+'창업경영대학원 업무추진비 집행 내역'!A7:C7</f>
        <v>61585000</v>
      </c>
      <c r="B7" s="120"/>
      <c r="C7" s="120"/>
      <c r="D7" s="121">
        <f>'대학원 업무추진비 집행 내역'!D7:E7+'산업대학원 업무추진비 집행 내역 '!D7:E7+'정보통신전문대학원 업무추진비 집행 내역'!D7:E7+'창업경영대학원 업무추진비 집행 내역'!D7:E7</f>
        <v>6275000</v>
      </c>
      <c r="E7" s="122"/>
      <c r="F7" s="121">
        <f>'대학원 업무추진비 집행 내역'!F7:G7+'산업대학원 업무추진비 집행 내역 '!F7:G7+'정보통신전문대학원 업무추진비 집행 내역'!F7:G7+'창업경영대학원 업무추진비 집행 내역'!F7:G7</f>
        <v>41348490</v>
      </c>
      <c r="G7" s="122"/>
      <c r="H7" s="121">
        <f>A7-F7</f>
        <v>20236510</v>
      </c>
      <c r="I7" s="122"/>
      <c r="J7" s="123">
        <f>F7/A7</f>
        <v>0.67140521230819195</v>
      </c>
      <c r="K7" s="124"/>
    </row>
    <row r="8" spans="1:15" ht="16.5">
      <c r="A8" s="13"/>
      <c r="B8" s="13"/>
      <c r="C8" s="13"/>
      <c r="D8" s="13"/>
      <c r="E8" s="13" t="s">
        <v>9</v>
      </c>
      <c r="F8" s="13"/>
      <c r="G8" s="13"/>
      <c r="H8" s="13"/>
      <c r="I8" s="13"/>
      <c r="J8" s="13"/>
      <c r="K8" s="13"/>
    </row>
    <row r="9" spans="1:15" s="7" customFormat="1" ht="20.25">
      <c r="A9" s="113" t="s">
        <v>10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N9" s="71"/>
    </row>
    <row r="10" spans="1:15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125"/>
      <c r="K10" s="125"/>
    </row>
    <row r="11" spans="1:15" ht="34.5" customHeight="1">
      <c r="A11" s="80" t="s">
        <v>11</v>
      </c>
      <c r="B11" s="126" t="s">
        <v>29</v>
      </c>
      <c r="C11" s="127"/>
      <c r="D11" s="126" t="s">
        <v>30</v>
      </c>
      <c r="E11" s="127"/>
      <c r="F11" s="128" t="s">
        <v>35</v>
      </c>
      <c r="G11" s="129"/>
      <c r="H11" s="126" t="s">
        <v>32</v>
      </c>
      <c r="I11" s="127"/>
      <c r="J11" s="127" t="s">
        <v>28</v>
      </c>
      <c r="K11" s="127"/>
    </row>
    <row r="12" spans="1:15" ht="26.25" customHeight="1">
      <c r="A12" s="81" t="s">
        <v>36</v>
      </c>
      <c r="B12" s="133">
        <f>C32</f>
        <v>28667320</v>
      </c>
      <c r="C12" s="133"/>
      <c r="D12" s="134">
        <f>E32</f>
        <v>12681170</v>
      </c>
      <c r="E12" s="133"/>
      <c r="F12" s="134">
        <f>G32</f>
        <v>0</v>
      </c>
      <c r="G12" s="133"/>
      <c r="H12" s="134">
        <f>B12+D12+F12</f>
        <v>41348490</v>
      </c>
      <c r="I12" s="133"/>
      <c r="J12" s="135"/>
      <c r="K12" s="136"/>
    </row>
    <row r="13" spans="1:15" s="8" customFormat="1" ht="26.25" customHeight="1">
      <c r="A13" s="81" t="s">
        <v>37</v>
      </c>
      <c r="B13" s="130">
        <f>B12/$H$12</f>
        <v>0.69330996125856104</v>
      </c>
      <c r="C13" s="131"/>
      <c r="D13" s="130">
        <f t="shared" ref="D13" si="0">D12/$H$12</f>
        <v>0.30669003874143891</v>
      </c>
      <c r="E13" s="131"/>
      <c r="F13" s="130">
        <f t="shared" ref="F13" si="1">F12/$H$12</f>
        <v>0</v>
      </c>
      <c r="G13" s="131"/>
      <c r="H13" s="130">
        <v>1</v>
      </c>
      <c r="I13" s="131"/>
      <c r="J13" s="132"/>
      <c r="K13" s="132"/>
      <c r="M13" s="78"/>
    </row>
    <row r="14" spans="1:15" ht="16.5">
      <c r="A14" s="13"/>
      <c r="B14" s="31"/>
      <c r="C14" s="31"/>
      <c r="D14" s="31"/>
      <c r="E14" s="31"/>
      <c r="F14" s="31"/>
      <c r="G14" s="31"/>
      <c r="H14" s="31"/>
      <c r="I14" s="31"/>
      <c r="J14" s="13"/>
      <c r="K14" s="13"/>
    </row>
    <row r="15" spans="1:15" s="7" customFormat="1" ht="20.25">
      <c r="A15" s="113" t="s">
        <v>13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O15" s="75"/>
    </row>
    <row r="16" spans="1:15" ht="16.5" customHeight="1">
      <c r="A16" s="13"/>
      <c r="B16" s="13"/>
      <c r="C16" s="13"/>
      <c r="D16" s="13"/>
      <c r="E16" s="13"/>
      <c r="F16" s="13"/>
      <c r="G16" s="13"/>
      <c r="H16" s="13"/>
      <c r="I16" s="13"/>
      <c r="J16" s="115"/>
      <c r="K16" s="115"/>
    </row>
    <row r="17" spans="1:12" ht="27" customHeight="1">
      <c r="A17" s="116" t="s">
        <v>11</v>
      </c>
      <c r="B17" s="118" t="s">
        <v>155</v>
      </c>
      <c r="C17" s="137"/>
      <c r="D17" s="137"/>
      <c r="E17" s="137"/>
      <c r="F17" s="137"/>
      <c r="G17" s="137"/>
      <c r="H17" s="138" t="s">
        <v>23</v>
      </c>
      <c r="I17" s="139"/>
      <c r="J17" s="116" t="s">
        <v>34</v>
      </c>
      <c r="K17" s="116"/>
    </row>
    <row r="18" spans="1:12" ht="33" customHeight="1">
      <c r="A18" s="116"/>
      <c r="B18" s="117" t="s">
        <v>29</v>
      </c>
      <c r="C18" s="116"/>
      <c r="D18" s="117" t="s">
        <v>30</v>
      </c>
      <c r="E18" s="116"/>
      <c r="F18" s="142" t="s">
        <v>35</v>
      </c>
      <c r="G18" s="143"/>
      <c r="H18" s="140"/>
      <c r="I18" s="141"/>
      <c r="J18" s="116"/>
      <c r="K18" s="116"/>
    </row>
    <row r="19" spans="1:12" ht="22.5" customHeight="1">
      <c r="A19" s="116"/>
      <c r="B19" s="81" t="s">
        <v>14</v>
      </c>
      <c r="C19" s="81" t="s">
        <v>12</v>
      </c>
      <c r="D19" s="81" t="s">
        <v>14</v>
      </c>
      <c r="E19" s="81" t="s">
        <v>12</v>
      </c>
      <c r="F19" s="81" t="s">
        <v>14</v>
      </c>
      <c r="G19" s="81" t="s">
        <v>12</v>
      </c>
      <c r="H19" s="81" t="s">
        <v>14</v>
      </c>
      <c r="I19" s="81" t="s">
        <v>12</v>
      </c>
      <c r="J19" s="37"/>
      <c r="K19" s="37"/>
    </row>
    <row r="20" spans="1:12" ht="21" customHeight="1">
      <c r="A20" s="81" t="s">
        <v>0</v>
      </c>
      <c r="B20" s="30">
        <f>'대학원 업무추진비 집행 내역'!B20+'산업대학원 업무추진비 집행 내역 '!B20+'정보통신전문대학원 업무추진비 집행 내역'!B20+'창업경영대학원 업무추진비 집행 내역'!B20</f>
        <v>1</v>
      </c>
      <c r="C20" s="30">
        <f>'대학원 업무추진비 집행 내역'!C20+'산업대학원 업무추진비 집행 내역 '!C20+'정보통신전문대학원 업무추진비 집행 내역'!C20+'창업경영대학원 업무추진비 집행 내역'!C20</f>
        <v>182000</v>
      </c>
      <c r="D20" s="30">
        <f>'대학원 업무추진비 집행 내역'!D20+'산업대학원 업무추진비 집행 내역 '!D20+'정보통신전문대학원 업무추진비 집행 내역'!D20+'창업경영대학원 업무추진비 집행 내역'!D20</f>
        <v>11</v>
      </c>
      <c r="E20" s="30">
        <f>'대학원 업무추진비 집행 내역'!E20+'산업대학원 업무추진비 집행 내역 '!E20+'정보통신전문대학원 업무추진비 집행 내역'!E20+'창업경영대학원 업무추진비 집행 내역'!E20</f>
        <v>1697000</v>
      </c>
      <c r="F20" s="30">
        <f>'대학원 업무추진비 집행 내역'!F20+'산업대학원 업무추진비 집행 내역 '!F20+'정보통신전문대학원 업무추진비 집행 내역'!F20+'창업경영대학원 업무추진비 집행 내역'!F20</f>
        <v>0</v>
      </c>
      <c r="G20" s="30">
        <f>'대학원 업무추진비 집행 내역'!G20+'산업대학원 업무추진비 집행 내역 '!G20+'정보통신전문대학원 업무추진비 집행 내역'!G20+'창업경영대학원 업무추진비 집행 내역'!G20</f>
        <v>0</v>
      </c>
      <c r="H20" s="30">
        <f>B20+D20+F20</f>
        <v>12</v>
      </c>
      <c r="I20" s="30">
        <f>C20+E20+G20</f>
        <v>1879000</v>
      </c>
      <c r="J20" s="32"/>
      <c r="K20" s="33"/>
      <c r="L20" s="11"/>
    </row>
    <row r="21" spans="1:12" ht="21" customHeight="1">
      <c r="A21" s="81" t="s">
        <v>1</v>
      </c>
      <c r="B21" s="30">
        <f>'대학원 업무추진비 집행 내역'!B21+'산업대학원 업무추진비 집행 내역 '!B21+'정보통신전문대학원 업무추진비 집행 내역'!B21+'창업경영대학원 업무추진비 집행 내역'!B21</f>
        <v>4</v>
      </c>
      <c r="C21" s="30">
        <f>'대학원 업무추진비 집행 내역'!C21+'산업대학원 업무추진비 집행 내역 '!C21+'정보통신전문대학원 업무추진비 집행 내역'!C21+'창업경영대학원 업무추진비 집행 내역'!C21</f>
        <v>2627060</v>
      </c>
      <c r="D21" s="30">
        <f>'대학원 업무추진비 집행 내역'!D21+'산업대학원 업무추진비 집행 내역 '!D21+'정보통신전문대학원 업무추진비 집행 내역'!D21+'창업경영대학원 업무추진비 집행 내역'!D21</f>
        <v>15</v>
      </c>
      <c r="E21" s="30">
        <f>'대학원 업무추진비 집행 내역'!E21+'산업대학원 업무추진비 집행 내역 '!E21+'정보통신전문대학원 업무추진비 집행 내역'!E21+'창업경영대학원 업무추진비 집행 내역'!E21</f>
        <v>3061620</v>
      </c>
      <c r="F21" s="30">
        <f>'대학원 업무추진비 집행 내역'!F21+'산업대학원 업무추진비 집행 내역 '!F21+'정보통신전문대학원 업무추진비 집행 내역'!F21+'창업경영대학원 업무추진비 집행 내역'!F21</f>
        <v>0</v>
      </c>
      <c r="G21" s="30">
        <f>'대학원 업무추진비 집행 내역'!G21+'산업대학원 업무추진비 집행 내역 '!G21+'정보통신전문대학원 업무추진비 집행 내역'!G21+'창업경영대학원 업무추진비 집행 내역'!G21</f>
        <v>0</v>
      </c>
      <c r="H21" s="30">
        <f>B21+D21+F21</f>
        <v>19</v>
      </c>
      <c r="I21" s="30">
        <f>C21+E21+G21</f>
        <v>5688680</v>
      </c>
      <c r="J21" s="32"/>
      <c r="K21" s="33"/>
      <c r="L21" s="11"/>
    </row>
    <row r="22" spans="1:12" ht="21" customHeight="1">
      <c r="A22" s="81" t="s">
        <v>2</v>
      </c>
      <c r="B22" s="30">
        <f>'대학원 업무추진비 집행 내역'!B22+'산업대학원 업무추진비 집행 내역 '!B22+'정보통신전문대학원 업무추진비 집행 내역'!B22+'창업경영대학원 업무추진비 집행 내역'!B22</f>
        <v>10</v>
      </c>
      <c r="C22" s="30">
        <f>'대학원 업무추진비 집행 내역'!C22+'산업대학원 업무추진비 집행 내역 '!C22+'정보통신전문대학원 업무추진비 집행 내역'!C22+'창업경영대학원 업무추진비 집행 내역'!C22</f>
        <v>2213900</v>
      </c>
      <c r="D22" s="30">
        <f>'대학원 업무추진비 집행 내역'!D22+'산업대학원 업무추진비 집행 내역 '!D22+'정보통신전문대학원 업무추진비 집행 내역'!D22+'창업경영대학원 업무추진비 집행 내역'!D22</f>
        <v>14</v>
      </c>
      <c r="E22" s="30">
        <f>'대학원 업무추진비 집행 내역'!E22+'산업대학원 업무추진비 집행 내역 '!E22+'정보통신전문대학원 업무추진비 집행 내역'!E22+'창업경영대학원 업무추진비 집행 내역'!E22</f>
        <v>2905000</v>
      </c>
      <c r="F22" s="30">
        <f>'대학원 업무추진비 집행 내역'!F22+'산업대학원 업무추진비 집행 내역 '!F22+'정보통신전문대학원 업무추진비 집행 내역'!F22+'창업경영대학원 업무추진비 집행 내역'!F22</f>
        <v>0</v>
      </c>
      <c r="G22" s="30">
        <f>'대학원 업무추진비 집행 내역'!G22+'산업대학원 업무추진비 집행 내역 '!G22+'정보통신전문대학원 업무추진비 집행 내역'!G22+'창업경영대학원 업무추진비 집행 내역'!G22</f>
        <v>0</v>
      </c>
      <c r="H22" s="30">
        <f t="shared" ref="H22:I31" si="2">B22+D22+F22</f>
        <v>24</v>
      </c>
      <c r="I22" s="30">
        <f t="shared" si="2"/>
        <v>5118900</v>
      </c>
      <c r="J22" s="32"/>
      <c r="K22" s="33"/>
      <c r="L22" s="11"/>
    </row>
    <row r="23" spans="1:12" ht="21" customHeight="1">
      <c r="A23" s="81" t="s">
        <v>3</v>
      </c>
      <c r="B23" s="30">
        <f>'대학원 업무추진비 집행 내역'!B23+'산업대학원 업무추진비 집행 내역 '!B23+'정보통신전문대학원 업무추진비 집행 내역'!B23+'창업경영대학원 업무추진비 집행 내역'!B23</f>
        <v>6</v>
      </c>
      <c r="C23" s="30">
        <f>'대학원 업무추진비 집행 내역'!C23+'산업대학원 업무추진비 집행 내역 '!C23+'정보통신전문대학원 업무추진비 집행 내역'!C23+'창업경영대학원 업무추진비 집행 내역'!C23</f>
        <v>1071000</v>
      </c>
      <c r="D23" s="30">
        <f>'대학원 업무추진비 집행 내역'!D23+'산업대학원 업무추진비 집행 내역 '!D23+'정보통신전문대학원 업무추진비 집행 내역'!D23+'창업경영대학원 업무추진비 집행 내역'!D23</f>
        <v>11</v>
      </c>
      <c r="E23" s="30">
        <f>'대학원 업무추진비 집행 내역'!E23+'산업대학원 업무추진비 집행 내역 '!E23+'정보통신전문대학원 업무추진비 집행 내역'!E23+'창업경영대학원 업무추진비 집행 내역'!E23</f>
        <v>2676800</v>
      </c>
      <c r="F23" s="30">
        <f>'대학원 업무추진비 집행 내역'!F23+'산업대학원 업무추진비 집행 내역 '!F23+'정보통신전문대학원 업무추진비 집행 내역'!F23+'창업경영대학원 업무추진비 집행 내역'!F23</f>
        <v>0</v>
      </c>
      <c r="G23" s="30">
        <f>'대학원 업무추진비 집행 내역'!G23+'산업대학원 업무추진비 집행 내역 '!G23+'정보통신전문대학원 업무추진비 집행 내역'!G23+'창업경영대학원 업무추진비 집행 내역'!G23</f>
        <v>0</v>
      </c>
      <c r="H23" s="30">
        <f t="shared" si="2"/>
        <v>17</v>
      </c>
      <c r="I23" s="30">
        <f t="shared" si="2"/>
        <v>3747800</v>
      </c>
      <c r="J23" s="32"/>
      <c r="K23" s="33"/>
      <c r="L23" s="11"/>
    </row>
    <row r="24" spans="1:12" ht="21" customHeight="1">
      <c r="A24" s="81" t="s">
        <v>4</v>
      </c>
      <c r="B24" s="30">
        <f>'대학원 업무추진비 집행 내역'!B24+'산업대학원 업무추진비 집행 내역 '!B24+'정보통신전문대학원 업무추진비 집행 내역'!B24+'창업경영대학원 업무추진비 집행 내역'!B24</f>
        <v>3</v>
      </c>
      <c r="C24" s="30">
        <f>'대학원 업무추진비 집행 내역'!C24+'산업대학원 업무추진비 집행 내역 '!C24+'정보통신전문대학원 업무추진비 집행 내역'!C24+'창업경영대학원 업무추진비 집행 내역'!C24</f>
        <v>1353000</v>
      </c>
      <c r="D24" s="30">
        <f>'대학원 업무추진비 집행 내역'!D24+'산업대학원 업무추진비 집행 내역 '!D24+'정보통신전문대학원 업무추진비 집행 내역'!D24+'창업경영대학원 업무추진비 집행 내역'!D24</f>
        <v>4</v>
      </c>
      <c r="E24" s="30">
        <f>'대학원 업무추진비 집행 내역'!E24+'산업대학원 업무추진비 집행 내역 '!E24+'정보통신전문대학원 업무추진비 집행 내역'!E24+'창업경영대학원 업무추진비 집행 내역'!E24</f>
        <v>804000</v>
      </c>
      <c r="F24" s="30">
        <f>'대학원 업무추진비 집행 내역'!F24+'산업대학원 업무추진비 집행 내역 '!F24+'정보통신전문대학원 업무추진비 집행 내역'!F24+'창업경영대학원 업무추진비 집행 내역'!F24</f>
        <v>0</v>
      </c>
      <c r="G24" s="30">
        <f>'대학원 업무추진비 집행 내역'!G24+'산업대학원 업무추진비 집행 내역 '!G24+'정보통신전문대학원 업무추진비 집행 내역'!G24+'창업경영대학원 업무추진비 집행 내역'!G24</f>
        <v>0</v>
      </c>
      <c r="H24" s="30">
        <f t="shared" si="2"/>
        <v>7</v>
      </c>
      <c r="I24" s="30">
        <f t="shared" si="2"/>
        <v>2157000</v>
      </c>
      <c r="J24" s="32"/>
      <c r="K24" s="33"/>
      <c r="L24" s="11"/>
    </row>
    <row r="25" spans="1:12" ht="21" customHeight="1">
      <c r="A25" s="81" t="s">
        <v>5</v>
      </c>
      <c r="B25" s="30">
        <f>'대학원 업무추진비 집행 내역'!B25+'산업대학원 업무추진비 집행 내역 '!B25+'정보통신전문대학원 업무추진비 집행 내역'!B25+'창업경영대학원 업무추진비 집행 내역'!B25</f>
        <v>25</v>
      </c>
      <c r="C25" s="30">
        <f>'대학원 업무추진비 집행 내역'!C25+'산업대학원 업무추진비 집행 내역 '!C25+'정보통신전문대학원 업무추진비 집행 내역'!C25+'창업경영대학원 업무추진비 집행 내역'!C25</f>
        <v>4674300</v>
      </c>
      <c r="D25" s="30">
        <f>'대학원 업무추진비 집행 내역'!D25+'산업대학원 업무추진비 집행 내역 '!D25+'정보통신전문대학원 업무추진비 집행 내역'!D25+'창업경영대학원 업무추진비 집행 내역'!D25</f>
        <v>0</v>
      </c>
      <c r="E25" s="30">
        <f>'대학원 업무추진비 집행 내역'!E25+'산업대학원 업무추진비 집행 내역 '!E25+'정보통신전문대학원 업무추진비 집행 내역'!E25+'창업경영대학원 업무추진비 집행 내역'!E25</f>
        <v>0</v>
      </c>
      <c r="F25" s="30">
        <f>'대학원 업무추진비 집행 내역'!F25+'산업대학원 업무추진비 집행 내역 '!F25+'정보통신전문대학원 업무추진비 집행 내역'!F25+'창업경영대학원 업무추진비 집행 내역'!F25</f>
        <v>0</v>
      </c>
      <c r="G25" s="30">
        <f>'대학원 업무추진비 집행 내역'!G25+'산업대학원 업무추진비 집행 내역 '!G25+'정보통신전문대학원 업무추진비 집행 내역'!G25+'창업경영대학원 업무추진비 집행 내역'!G25</f>
        <v>0</v>
      </c>
      <c r="H25" s="30">
        <f t="shared" si="2"/>
        <v>25</v>
      </c>
      <c r="I25" s="30">
        <f t="shared" si="2"/>
        <v>4674300</v>
      </c>
      <c r="J25" s="32"/>
      <c r="K25" s="33"/>
      <c r="L25" s="11"/>
    </row>
    <row r="26" spans="1:12" ht="21" customHeight="1">
      <c r="A26" s="81" t="s">
        <v>43</v>
      </c>
      <c r="B26" s="30">
        <f>'대학원 업무추진비 집행 내역'!B26+'산업대학원 업무추진비 집행 내역 '!B26+'정보통신전문대학원 업무추진비 집행 내역'!B26+'창업경영대학원 업무추진비 집행 내역'!B26</f>
        <v>21</v>
      </c>
      <c r="C26" s="30">
        <f>'대학원 업무추진비 집행 내역'!C26+'산업대학원 업무추진비 집행 내역 '!C26+'정보통신전문대학원 업무추진비 집행 내역'!C26+'창업경영대학원 업무추진비 집행 내역'!C26</f>
        <v>2842200</v>
      </c>
      <c r="D26" s="30">
        <f>'대학원 업무추진비 집행 내역'!D26+'산업대학원 업무추진비 집행 내역 '!D26+'정보통신전문대학원 업무추진비 집행 내역'!D26+'창업경영대학원 업무추진비 집행 내역'!D26</f>
        <v>0</v>
      </c>
      <c r="E26" s="30">
        <f>'대학원 업무추진비 집행 내역'!E26+'산업대학원 업무추진비 집행 내역 '!E26+'정보통신전문대학원 업무추진비 집행 내역'!E26+'창업경영대학원 업무추진비 집행 내역'!E26</f>
        <v>0</v>
      </c>
      <c r="F26" s="30">
        <f>'대학원 업무추진비 집행 내역'!F26+'산업대학원 업무추진비 집행 내역 '!F26+'정보통신전문대학원 업무추진비 집행 내역'!F26+'창업경영대학원 업무추진비 집행 내역'!F26</f>
        <v>0</v>
      </c>
      <c r="G26" s="30">
        <f>'대학원 업무추진비 집행 내역'!G26+'산업대학원 업무추진비 집행 내역 '!G26+'정보통신전문대학원 업무추진비 집행 내역'!G26+'창업경영대학원 업무추진비 집행 내역'!G26</f>
        <v>0</v>
      </c>
      <c r="H26" s="30">
        <f t="shared" si="2"/>
        <v>21</v>
      </c>
      <c r="I26" s="30">
        <f t="shared" si="2"/>
        <v>2842200</v>
      </c>
      <c r="J26" s="32"/>
      <c r="K26" s="33"/>
      <c r="L26" s="11"/>
    </row>
    <row r="27" spans="1:12" ht="21" customHeight="1">
      <c r="A27" s="81" t="s">
        <v>44</v>
      </c>
      <c r="B27" s="30">
        <f>'대학원 업무추진비 집행 내역'!B27+'산업대학원 업무추진비 집행 내역 '!B27+'정보통신전문대학원 업무추진비 집행 내역'!B27+'창업경영대학원 업무추진비 집행 내역'!B27</f>
        <v>64</v>
      </c>
      <c r="C27" s="30">
        <f>'대학원 업무추진비 집행 내역'!C27+'산업대학원 업무추진비 집행 내역 '!C27+'정보통신전문대학원 업무추진비 집행 내역'!C27+'창업경영대학원 업무추진비 집행 내역'!C27</f>
        <v>6199080</v>
      </c>
      <c r="D27" s="30">
        <f>'대학원 업무추진비 집행 내역'!D27+'산업대학원 업무추진비 집행 내역 '!D27+'정보통신전문대학원 업무추진비 집행 내역'!D27+'창업경영대학원 업무추진비 집행 내역'!D27</f>
        <v>1</v>
      </c>
      <c r="E27" s="30">
        <f>'대학원 업무추진비 집행 내역'!E27+'산업대학원 업무추진비 집행 내역 '!E27+'정보통신전문대학원 업무추진비 집행 내역'!E27+'창업경영대학원 업무추진비 집행 내역'!E27</f>
        <v>142000</v>
      </c>
      <c r="F27" s="30">
        <f>'대학원 업무추진비 집행 내역'!F27+'산업대학원 업무추진비 집행 내역 '!F27+'정보통신전문대학원 업무추진비 집행 내역'!F27+'창업경영대학원 업무추진비 집행 내역'!F27</f>
        <v>0</v>
      </c>
      <c r="G27" s="30">
        <f>'대학원 업무추진비 집행 내역'!G27+'산업대학원 업무추진비 집행 내역 '!G27+'정보통신전문대학원 업무추진비 집행 내역'!G27+'창업경영대학원 업무추진비 집행 내역'!G27</f>
        <v>0</v>
      </c>
      <c r="H27" s="30">
        <f t="shared" si="2"/>
        <v>65</v>
      </c>
      <c r="I27" s="30">
        <f t="shared" si="2"/>
        <v>6341080</v>
      </c>
      <c r="J27" s="32"/>
      <c r="K27" s="33"/>
      <c r="L27" s="11"/>
    </row>
    <row r="28" spans="1:12" ht="21" customHeight="1">
      <c r="A28" s="81" t="s">
        <v>17</v>
      </c>
      <c r="B28" s="30">
        <f>'대학원 업무추진비 집행 내역'!B28+'산업대학원 업무추진비 집행 내역 '!B28+'정보통신전문대학원 업무추진비 집행 내역'!B28+'창업경영대학원 업무추진비 집행 내역'!B28</f>
        <v>19</v>
      </c>
      <c r="C28" s="30">
        <f>'대학원 업무추진비 집행 내역'!C28+'산업대학원 업무추진비 집행 내역 '!C28+'정보통신전문대학원 업무추진비 집행 내역'!C28+'창업경영대학원 업무추진비 집행 내역'!C28</f>
        <v>2336780</v>
      </c>
      <c r="D28" s="30">
        <f>'대학원 업무추진비 집행 내역'!D28+'산업대학원 업무추진비 집행 내역 '!D28+'정보통신전문대학원 업무추진비 집행 내역'!D28+'창업경영대학원 업무추진비 집행 내역'!D28</f>
        <v>1</v>
      </c>
      <c r="E28" s="30">
        <f>'대학원 업무추진비 집행 내역'!E28+'산업대학원 업무추진비 집행 내역 '!E28+'정보통신전문대학원 업무추진비 집행 내역'!E28+'창업경영대학원 업무추진비 집행 내역'!E28</f>
        <v>287750</v>
      </c>
      <c r="F28" s="30">
        <f>'대학원 업무추진비 집행 내역'!F28+'산업대학원 업무추진비 집행 내역 '!F28+'정보통신전문대학원 업무추진비 집행 내역'!F28+'창업경영대학원 업무추진비 집행 내역'!F28</f>
        <v>0</v>
      </c>
      <c r="G28" s="30">
        <f>'대학원 업무추진비 집행 내역'!G28+'산업대학원 업무추진비 집행 내역 '!G28+'정보통신전문대학원 업무추진비 집행 내역'!G28+'창업경영대학원 업무추진비 집행 내역'!G28</f>
        <v>0</v>
      </c>
      <c r="H28" s="30">
        <f t="shared" si="2"/>
        <v>20</v>
      </c>
      <c r="I28" s="30">
        <f t="shared" si="2"/>
        <v>2624530</v>
      </c>
      <c r="J28" s="32"/>
      <c r="K28" s="33"/>
      <c r="L28" s="11"/>
    </row>
    <row r="29" spans="1:12" ht="21" customHeight="1">
      <c r="A29" s="81" t="s">
        <v>18</v>
      </c>
      <c r="B29" s="30">
        <f>'대학원 업무추진비 집행 내역'!B29+'산업대학원 업무추진비 집행 내역 '!B29+'정보통신전문대학원 업무추진비 집행 내역'!B29+'창업경영대학원 업무추진비 집행 내역'!B29</f>
        <v>27</v>
      </c>
      <c r="C29" s="30">
        <f>'대학원 업무추진비 집행 내역'!C29+'산업대학원 업무추진비 집행 내역 '!C29+'정보통신전문대학원 업무추진비 집행 내역'!C29+'창업경영대학원 업무추진비 집행 내역'!C29</f>
        <v>5168000</v>
      </c>
      <c r="D29" s="30">
        <f>'대학원 업무추진비 집행 내역'!D29+'산업대학원 업무추진비 집행 내역 '!D29+'정보통신전문대학원 업무추진비 집행 내역'!D29+'창업경영대학원 업무추진비 집행 내역'!D29</f>
        <v>7</v>
      </c>
      <c r="E29" s="30">
        <f>'대학원 업무추진비 집행 내역'!E29+'산업대학원 업무추진비 집행 내역 '!E29+'정보통신전문대학원 업무추진비 집행 내역'!E29+'창업경영대학원 업무추진비 집행 내역'!E29</f>
        <v>1107000</v>
      </c>
      <c r="F29" s="30">
        <f>'대학원 업무추진비 집행 내역'!F29+'산업대학원 업무추진비 집행 내역 '!F29+'정보통신전문대학원 업무추진비 집행 내역'!F29+'창업경영대학원 업무추진비 집행 내역'!F29</f>
        <v>0</v>
      </c>
      <c r="G29" s="30">
        <f>'대학원 업무추진비 집행 내역'!G29+'산업대학원 업무추진비 집행 내역 '!G29+'정보통신전문대학원 업무추진비 집행 내역'!G29+'창업경영대학원 업무추진비 집행 내역'!G29</f>
        <v>0</v>
      </c>
      <c r="H29" s="30">
        <f t="shared" si="2"/>
        <v>34</v>
      </c>
      <c r="I29" s="30">
        <f t="shared" si="2"/>
        <v>6275000</v>
      </c>
      <c r="J29" s="32"/>
      <c r="K29" s="33"/>
      <c r="L29" s="11"/>
    </row>
    <row r="30" spans="1:12" ht="21" customHeight="1">
      <c r="A30" s="81" t="s">
        <v>15</v>
      </c>
      <c r="B30" s="30"/>
      <c r="C30" s="30"/>
      <c r="D30" s="30"/>
      <c r="E30" s="30"/>
      <c r="F30" s="30"/>
      <c r="G30" s="30"/>
      <c r="H30" s="30">
        <f t="shared" si="2"/>
        <v>0</v>
      </c>
      <c r="I30" s="30">
        <f t="shared" si="2"/>
        <v>0</v>
      </c>
      <c r="J30" s="32"/>
      <c r="K30" s="32"/>
    </row>
    <row r="31" spans="1:12" ht="21" customHeight="1">
      <c r="A31" s="81" t="s">
        <v>16</v>
      </c>
      <c r="B31" s="30"/>
      <c r="C31" s="30"/>
      <c r="D31" s="30"/>
      <c r="E31" s="30"/>
      <c r="F31" s="30"/>
      <c r="G31" s="30"/>
      <c r="H31" s="30">
        <f t="shared" si="2"/>
        <v>0</v>
      </c>
      <c r="I31" s="30">
        <f t="shared" si="2"/>
        <v>0</v>
      </c>
      <c r="J31" s="32"/>
      <c r="K31" s="32"/>
    </row>
    <row r="32" spans="1:12" ht="26.25" customHeight="1">
      <c r="A32" s="34" t="s">
        <v>38</v>
      </c>
      <c r="B32" s="35">
        <f>SUM(B20:B31)</f>
        <v>180</v>
      </c>
      <c r="C32" s="43">
        <f>SUM(C20:C31)</f>
        <v>28667320</v>
      </c>
      <c r="D32" s="35">
        <f t="shared" ref="D32:G32" si="3">SUM(D20:D31)</f>
        <v>64</v>
      </c>
      <c r="E32" s="43">
        <f t="shared" si="3"/>
        <v>12681170</v>
      </c>
      <c r="F32" s="35">
        <f t="shared" si="3"/>
        <v>0</v>
      </c>
      <c r="G32" s="43">
        <f t="shared" si="3"/>
        <v>0</v>
      </c>
      <c r="H32" s="35">
        <f>SUM(H20:H31)</f>
        <v>244</v>
      </c>
      <c r="I32" s="43">
        <f>SUM(I20:I31)</f>
        <v>41348490</v>
      </c>
      <c r="J32" s="32"/>
      <c r="K32" s="32"/>
    </row>
  </sheetData>
  <mergeCells count="39">
    <mergeCell ref="A15:K15"/>
    <mergeCell ref="J16:K16"/>
    <mergeCell ref="A17:A19"/>
    <mergeCell ref="B17:G17"/>
    <mergeCell ref="H17:I18"/>
    <mergeCell ref="J17:K18"/>
    <mergeCell ref="B18:C18"/>
    <mergeCell ref="D18:E18"/>
    <mergeCell ref="F18:G18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J10:K10"/>
    <mergeCell ref="B11:C11"/>
    <mergeCell ref="D11:E11"/>
    <mergeCell ref="F11:G11"/>
    <mergeCell ref="H11:I11"/>
    <mergeCell ref="J11:K11"/>
    <mergeCell ref="A9:K9"/>
    <mergeCell ref="A1:K1"/>
    <mergeCell ref="A4:K4"/>
    <mergeCell ref="J5:K5"/>
    <mergeCell ref="A6:C6"/>
    <mergeCell ref="D6:E6"/>
    <mergeCell ref="F6:G6"/>
    <mergeCell ref="H6:I6"/>
    <mergeCell ref="J6:K6"/>
    <mergeCell ref="A7:C7"/>
    <mergeCell ref="D7:E7"/>
    <mergeCell ref="F7:G7"/>
    <mergeCell ref="H7:I7"/>
    <mergeCell ref="J7:K7"/>
  </mergeCells>
  <phoneticPr fontId="2" type="noConversion"/>
  <pageMargins left="0.46" right="0.4" top="0.82" bottom="0.81" header="0.5" footer="0.5"/>
  <pageSetup paperSize="9" scale="78" fitToHeight="0" orientation="portrait" r:id="rId1"/>
  <headerFooter alignWithMargins="0"/>
  <ignoredErrors>
    <ignoredError sqref="D7 A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32"/>
  <sheetViews>
    <sheetView zoomScaleNormal="100" workbookViewId="0">
      <selection activeCell="C29" sqref="C29"/>
    </sheetView>
  </sheetViews>
  <sheetFormatPr defaultColWidth="8.88671875" defaultRowHeight="13.5"/>
  <cols>
    <col min="1" max="1" width="8.33203125" style="6" customWidth="1"/>
    <col min="2" max="2" width="10" style="6" customWidth="1"/>
    <col min="3" max="3" width="11.77734375" style="6" customWidth="1"/>
    <col min="4" max="8" width="10" style="6" customWidth="1"/>
    <col min="9" max="9" width="11.6640625" style="6" customWidth="1"/>
    <col min="10" max="10" width="6.6640625" style="6" customWidth="1"/>
    <col min="11" max="11" width="9.88671875" style="6" customWidth="1"/>
    <col min="12" max="12" width="8.88671875" style="6"/>
    <col min="13" max="13" width="13.109375" style="6" bestFit="1" customWidth="1"/>
    <col min="14" max="16384" width="8.88671875" style="6"/>
  </cols>
  <sheetData>
    <row r="1" spans="1:15" ht="47.25" customHeight="1">
      <c r="A1" s="114" t="s">
        <v>46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5" ht="16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5" ht="16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5" s="7" customFormat="1" ht="20.25">
      <c r="A4" s="113" t="s">
        <v>19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5" ht="16.5" customHeight="1">
      <c r="A5" s="13"/>
      <c r="B5" s="13"/>
      <c r="C5" s="13"/>
      <c r="D5" s="13"/>
      <c r="E5" s="13"/>
      <c r="F5" s="13"/>
      <c r="G5" s="13"/>
      <c r="H5" s="13"/>
      <c r="I5" s="13"/>
      <c r="J5" s="115" t="s">
        <v>39</v>
      </c>
      <c r="K5" s="115"/>
    </row>
    <row r="6" spans="1:15" ht="26.25" customHeight="1">
      <c r="A6" s="116" t="s">
        <v>6</v>
      </c>
      <c r="B6" s="116"/>
      <c r="C6" s="116"/>
      <c r="D6" s="116" t="s">
        <v>47</v>
      </c>
      <c r="E6" s="116"/>
      <c r="F6" s="117" t="s">
        <v>7</v>
      </c>
      <c r="G6" s="116"/>
      <c r="H6" s="118" t="s">
        <v>20</v>
      </c>
      <c r="I6" s="119"/>
      <c r="J6" s="116" t="s">
        <v>8</v>
      </c>
      <c r="K6" s="116"/>
    </row>
    <row r="7" spans="1:15" ht="26.25" customHeight="1">
      <c r="A7" s="120">
        <v>35435000</v>
      </c>
      <c r="B7" s="120"/>
      <c r="C7" s="120"/>
      <c r="D7" s="133">
        <f>H12</f>
        <v>3838000</v>
      </c>
      <c r="E7" s="133"/>
      <c r="F7" s="133">
        <f>I32</f>
        <v>23249820</v>
      </c>
      <c r="G7" s="133"/>
      <c r="H7" s="121">
        <f>A7-F7</f>
        <v>12185180</v>
      </c>
      <c r="I7" s="122"/>
      <c r="J7" s="123">
        <f>F7/A7</f>
        <v>0.6561258642585015</v>
      </c>
      <c r="K7" s="124"/>
    </row>
    <row r="8" spans="1:15" ht="16.5">
      <c r="A8" s="13"/>
      <c r="B8" s="13"/>
      <c r="C8" s="13"/>
      <c r="D8" s="13"/>
      <c r="E8" s="13" t="s">
        <v>9</v>
      </c>
      <c r="F8" s="13"/>
      <c r="G8" s="13"/>
      <c r="H8" s="13"/>
      <c r="I8" s="13"/>
      <c r="J8" s="13"/>
      <c r="K8" s="13"/>
    </row>
    <row r="9" spans="1:15" s="7" customFormat="1" ht="20.25">
      <c r="A9" s="113" t="s">
        <v>10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N9" s="71"/>
    </row>
    <row r="10" spans="1:15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125"/>
      <c r="K10" s="125"/>
    </row>
    <row r="11" spans="1:15" ht="34.5" customHeight="1">
      <c r="A11" s="36" t="s">
        <v>11</v>
      </c>
      <c r="B11" s="126" t="s">
        <v>29</v>
      </c>
      <c r="C11" s="127"/>
      <c r="D11" s="126" t="s">
        <v>30</v>
      </c>
      <c r="E11" s="127"/>
      <c r="F11" s="128" t="s">
        <v>35</v>
      </c>
      <c r="G11" s="129"/>
      <c r="H11" s="126" t="s">
        <v>32</v>
      </c>
      <c r="I11" s="127"/>
      <c r="J11" s="127" t="s">
        <v>33</v>
      </c>
      <c r="K11" s="127"/>
    </row>
    <row r="12" spans="1:15" ht="26.25" customHeight="1">
      <c r="A12" s="15" t="s">
        <v>36</v>
      </c>
      <c r="B12" s="133">
        <f>'세부 집행 내역'!E4</f>
        <v>3838000</v>
      </c>
      <c r="C12" s="133"/>
      <c r="D12" s="134">
        <f>'세부 집행 내역'!E30</f>
        <v>0</v>
      </c>
      <c r="E12" s="133"/>
      <c r="F12" s="134">
        <f>'세부 집행 내역'!E34</f>
        <v>0</v>
      </c>
      <c r="G12" s="133"/>
      <c r="H12" s="134">
        <f>B12+D12+F12</f>
        <v>3838000</v>
      </c>
      <c r="I12" s="133"/>
      <c r="J12" s="135"/>
      <c r="K12" s="136"/>
    </row>
    <row r="13" spans="1:15" s="8" customFormat="1" ht="26.25" customHeight="1">
      <c r="A13" s="15" t="s">
        <v>37</v>
      </c>
      <c r="B13" s="130">
        <f>B12/$H$12</f>
        <v>1</v>
      </c>
      <c r="C13" s="131"/>
      <c r="D13" s="130">
        <f t="shared" ref="D13" si="0">D12/$H$12</f>
        <v>0</v>
      </c>
      <c r="E13" s="131"/>
      <c r="F13" s="130">
        <f t="shared" ref="F13" si="1">F12/$H$12</f>
        <v>0</v>
      </c>
      <c r="G13" s="131"/>
      <c r="H13" s="130">
        <v>1</v>
      </c>
      <c r="I13" s="131"/>
      <c r="J13" s="132"/>
      <c r="K13" s="132"/>
      <c r="M13" s="78"/>
    </row>
    <row r="14" spans="1:15" ht="16.5">
      <c r="A14" s="13"/>
      <c r="B14" s="31"/>
      <c r="C14" s="31"/>
      <c r="D14" s="31"/>
      <c r="E14" s="31"/>
      <c r="F14" s="31"/>
      <c r="G14" s="31"/>
      <c r="H14" s="31"/>
      <c r="I14" s="31"/>
      <c r="J14" s="13"/>
      <c r="K14" s="13"/>
    </row>
    <row r="15" spans="1:15" s="7" customFormat="1" ht="20.25">
      <c r="A15" s="113" t="s">
        <v>13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O15" s="75"/>
    </row>
    <row r="16" spans="1:15" ht="16.5" customHeight="1">
      <c r="A16" s="13"/>
      <c r="B16" s="13"/>
      <c r="C16" s="13"/>
      <c r="D16" s="13"/>
      <c r="E16" s="13"/>
      <c r="F16" s="13"/>
      <c r="G16" s="13"/>
      <c r="H16" s="13"/>
      <c r="I16" s="13"/>
      <c r="J16" s="115"/>
      <c r="K16" s="115"/>
    </row>
    <row r="17" spans="1:12" ht="27" customHeight="1">
      <c r="A17" s="116" t="s">
        <v>11</v>
      </c>
      <c r="B17" s="118" t="s">
        <v>45</v>
      </c>
      <c r="C17" s="137"/>
      <c r="D17" s="137"/>
      <c r="E17" s="137"/>
      <c r="F17" s="137"/>
      <c r="G17" s="137"/>
      <c r="H17" s="138" t="s">
        <v>23</v>
      </c>
      <c r="I17" s="139"/>
      <c r="J17" s="116" t="s">
        <v>34</v>
      </c>
      <c r="K17" s="116"/>
    </row>
    <row r="18" spans="1:12" ht="33" customHeight="1">
      <c r="A18" s="116"/>
      <c r="B18" s="117" t="s">
        <v>29</v>
      </c>
      <c r="C18" s="116"/>
      <c r="D18" s="117" t="s">
        <v>30</v>
      </c>
      <c r="E18" s="116"/>
      <c r="F18" s="142" t="s">
        <v>35</v>
      </c>
      <c r="G18" s="143"/>
      <c r="H18" s="140"/>
      <c r="I18" s="141"/>
      <c r="J18" s="116"/>
      <c r="K18" s="116"/>
    </row>
    <row r="19" spans="1:12" ht="22.5" customHeight="1">
      <c r="A19" s="116"/>
      <c r="B19" s="15" t="s">
        <v>14</v>
      </c>
      <c r="C19" s="15" t="s">
        <v>12</v>
      </c>
      <c r="D19" s="15" t="s">
        <v>14</v>
      </c>
      <c r="E19" s="15" t="s">
        <v>12</v>
      </c>
      <c r="F19" s="15" t="s">
        <v>14</v>
      </c>
      <c r="G19" s="15" t="s">
        <v>12</v>
      </c>
      <c r="H19" s="15" t="s">
        <v>21</v>
      </c>
      <c r="I19" s="15" t="s">
        <v>22</v>
      </c>
      <c r="J19" s="37"/>
      <c r="K19" s="37"/>
    </row>
    <row r="20" spans="1:12" ht="21" customHeight="1">
      <c r="A20" s="15" t="s">
        <v>0</v>
      </c>
      <c r="B20" s="30">
        <v>1</v>
      </c>
      <c r="C20" s="30">
        <v>182000</v>
      </c>
      <c r="D20" s="30">
        <v>0</v>
      </c>
      <c r="E20" s="30">
        <v>0</v>
      </c>
      <c r="F20" s="30">
        <v>0</v>
      </c>
      <c r="G20" s="30">
        <v>0</v>
      </c>
      <c r="H20" s="30">
        <f>B20+D20+F20</f>
        <v>1</v>
      </c>
      <c r="I20" s="30">
        <f>C20+E20+G20</f>
        <v>182000</v>
      </c>
      <c r="J20" s="32"/>
      <c r="K20" s="33"/>
      <c r="L20" s="11"/>
    </row>
    <row r="21" spans="1:12" ht="21" customHeight="1">
      <c r="A21" s="15" t="s">
        <v>1</v>
      </c>
      <c r="B21" s="30">
        <v>3</v>
      </c>
      <c r="C21" s="30">
        <v>657060</v>
      </c>
      <c r="D21" s="30">
        <v>0</v>
      </c>
      <c r="E21" s="30">
        <v>0</v>
      </c>
      <c r="F21" s="30">
        <v>0</v>
      </c>
      <c r="G21" s="30">
        <v>0</v>
      </c>
      <c r="H21" s="30">
        <f>B21+D21+F21</f>
        <v>3</v>
      </c>
      <c r="I21" s="30">
        <f>C21+E21+G21</f>
        <v>657060</v>
      </c>
      <c r="J21" s="32"/>
      <c r="K21" s="33"/>
      <c r="L21" s="11"/>
    </row>
    <row r="22" spans="1:12" ht="21" customHeight="1">
      <c r="A22" s="15" t="s">
        <v>2</v>
      </c>
      <c r="B22" s="30">
        <v>7</v>
      </c>
      <c r="C22" s="42">
        <v>1470900</v>
      </c>
      <c r="D22" s="30">
        <v>0</v>
      </c>
      <c r="E22" s="30">
        <v>0</v>
      </c>
      <c r="F22" s="30">
        <v>0</v>
      </c>
      <c r="G22" s="30">
        <v>0</v>
      </c>
      <c r="H22" s="30">
        <f t="shared" ref="H22:H31" si="2">B22+D22+F22</f>
        <v>7</v>
      </c>
      <c r="I22" s="42">
        <f t="shared" ref="I22:I31" si="3">C22+E22+G22</f>
        <v>1470900</v>
      </c>
      <c r="J22" s="32"/>
      <c r="K22" s="33"/>
      <c r="L22" s="11"/>
    </row>
    <row r="23" spans="1:12" ht="21" customHeight="1">
      <c r="A23" s="15" t="s">
        <v>3</v>
      </c>
      <c r="B23" s="30">
        <v>2</v>
      </c>
      <c r="C23" s="30">
        <v>459000</v>
      </c>
      <c r="D23" s="30">
        <v>0</v>
      </c>
      <c r="E23" s="30">
        <v>0</v>
      </c>
      <c r="F23" s="30">
        <v>0</v>
      </c>
      <c r="G23" s="30">
        <v>0</v>
      </c>
      <c r="H23" s="30">
        <f t="shared" si="2"/>
        <v>2</v>
      </c>
      <c r="I23" s="30">
        <f t="shared" si="3"/>
        <v>459000</v>
      </c>
      <c r="J23" s="32"/>
      <c r="K23" s="33"/>
      <c r="L23" s="11"/>
    </row>
    <row r="24" spans="1:12" ht="21" customHeight="1">
      <c r="A24" s="15" t="s">
        <v>4</v>
      </c>
      <c r="B24" s="30">
        <v>2</v>
      </c>
      <c r="C24" s="42">
        <v>1298000</v>
      </c>
      <c r="D24" s="30"/>
      <c r="E24" s="30"/>
      <c r="F24" s="30"/>
      <c r="G24" s="30"/>
      <c r="H24" s="30">
        <f t="shared" si="2"/>
        <v>2</v>
      </c>
      <c r="I24" s="42">
        <f t="shared" si="3"/>
        <v>1298000</v>
      </c>
      <c r="J24" s="32"/>
      <c r="K24" s="33"/>
      <c r="L24" s="11"/>
    </row>
    <row r="25" spans="1:12" ht="21" customHeight="1">
      <c r="A25" s="15" t="s">
        <v>5</v>
      </c>
      <c r="B25" s="30">
        <v>25</v>
      </c>
      <c r="C25" s="42">
        <v>4674300</v>
      </c>
      <c r="D25" s="30"/>
      <c r="E25" s="30"/>
      <c r="F25" s="30"/>
      <c r="G25" s="30"/>
      <c r="H25" s="30">
        <f t="shared" si="2"/>
        <v>25</v>
      </c>
      <c r="I25" s="42">
        <f t="shared" si="3"/>
        <v>4674300</v>
      </c>
      <c r="J25" s="32"/>
      <c r="K25" s="33"/>
      <c r="L25" s="11"/>
    </row>
    <row r="26" spans="1:12" ht="21" customHeight="1">
      <c r="A26" s="15" t="s">
        <v>43</v>
      </c>
      <c r="B26" s="30">
        <v>20</v>
      </c>
      <c r="C26" s="42">
        <v>2618200</v>
      </c>
      <c r="D26" s="30"/>
      <c r="E26" s="30"/>
      <c r="F26" s="30"/>
      <c r="G26" s="30"/>
      <c r="H26" s="30">
        <f t="shared" si="2"/>
        <v>20</v>
      </c>
      <c r="I26" s="42">
        <f t="shared" si="3"/>
        <v>2618200</v>
      </c>
      <c r="J26" s="32"/>
      <c r="K26" s="33"/>
      <c r="L26" s="11"/>
    </row>
    <row r="27" spans="1:12" ht="21" customHeight="1">
      <c r="A27" s="15" t="s">
        <v>44</v>
      </c>
      <c r="B27" s="30">
        <v>64</v>
      </c>
      <c r="C27" s="42">
        <v>6199080</v>
      </c>
      <c r="D27" s="30"/>
      <c r="E27" s="30"/>
      <c r="F27" s="30"/>
      <c r="G27" s="42"/>
      <c r="H27" s="30">
        <f t="shared" si="2"/>
        <v>64</v>
      </c>
      <c r="I27" s="30">
        <f t="shared" si="3"/>
        <v>6199080</v>
      </c>
      <c r="J27" s="32"/>
      <c r="K27" s="33"/>
      <c r="L27" s="11"/>
    </row>
    <row r="28" spans="1:12" ht="21" customHeight="1">
      <c r="A28" s="15" t="s">
        <v>17</v>
      </c>
      <c r="B28" s="30">
        <v>16</v>
      </c>
      <c r="C28" s="30">
        <v>1853280</v>
      </c>
      <c r="D28" s="30"/>
      <c r="E28" s="30"/>
      <c r="F28" s="30"/>
      <c r="G28" s="30"/>
      <c r="H28" s="30">
        <f t="shared" si="2"/>
        <v>16</v>
      </c>
      <c r="I28" s="30">
        <f t="shared" si="3"/>
        <v>1853280</v>
      </c>
      <c r="J28" s="32"/>
      <c r="K28" s="33"/>
      <c r="L28" s="11"/>
    </row>
    <row r="29" spans="1:12" ht="21" customHeight="1">
      <c r="A29" s="15" t="s">
        <v>18</v>
      </c>
      <c r="B29" s="30">
        <v>22</v>
      </c>
      <c r="C29" s="30">
        <v>3838000</v>
      </c>
      <c r="D29" s="30"/>
      <c r="E29" s="30"/>
      <c r="F29" s="30"/>
      <c r="G29" s="30"/>
      <c r="H29" s="30">
        <f t="shared" si="2"/>
        <v>22</v>
      </c>
      <c r="I29" s="30">
        <f t="shared" si="3"/>
        <v>3838000</v>
      </c>
      <c r="J29" s="32"/>
      <c r="K29" s="33"/>
      <c r="L29" s="11"/>
    </row>
    <row r="30" spans="1:12" ht="21" customHeight="1">
      <c r="A30" s="15" t="s">
        <v>15</v>
      </c>
      <c r="B30" s="30"/>
      <c r="C30" s="30"/>
      <c r="D30" s="30"/>
      <c r="E30" s="30"/>
      <c r="F30" s="30"/>
      <c r="G30" s="30"/>
      <c r="H30" s="30">
        <f t="shared" si="2"/>
        <v>0</v>
      </c>
      <c r="I30" s="30">
        <f t="shared" si="3"/>
        <v>0</v>
      </c>
      <c r="J30" s="32"/>
      <c r="K30" s="32"/>
    </row>
    <row r="31" spans="1:12" ht="21" customHeight="1">
      <c r="A31" s="15" t="s">
        <v>16</v>
      </c>
      <c r="B31" s="30"/>
      <c r="C31" s="30"/>
      <c r="D31" s="30"/>
      <c r="E31" s="30"/>
      <c r="F31" s="30"/>
      <c r="G31" s="30"/>
      <c r="H31" s="30">
        <f t="shared" si="2"/>
        <v>0</v>
      </c>
      <c r="I31" s="30">
        <f t="shared" si="3"/>
        <v>0</v>
      </c>
      <c r="J31" s="32"/>
      <c r="K31" s="32"/>
    </row>
    <row r="32" spans="1:12" ht="26.25" customHeight="1">
      <c r="A32" s="34" t="s">
        <v>38</v>
      </c>
      <c r="B32" s="35">
        <f>SUM(B20:B31)</f>
        <v>162</v>
      </c>
      <c r="C32" s="43">
        <f>SUM(C20:C31)</f>
        <v>23249820</v>
      </c>
      <c r="D32" s="35">
        <f t="shared" ref="D32:G32" si="4">SUM(D20:D31)</f>
        <v>0</v>
      </c>
      <c r="E32" s="35">
        <f t="shared" si="4"/>
        <v>0</v>
      </c>
      <c r="F32" s="35">
        <f t="shared" si="4"/>
        <v>0</v>
      </c>
      <c r="G32" s="43">
        <f t="shared" si="4"/>
        <v>0</v>
      </c>
      <c r="H32" s="35">
        <f>SUM(H20:H31)</f>
        <v>162</v>
      </c>
      <c r="I32" s="43">
        <f>SUM(I20:I31)</f>
        <v>23249820</v>
      </c>
      <c r="J32" s="32"/>
      <c r="K32" s="32"/>
    </row>
  </sheetData>
  <mergeCells count="39">
    <mergeCell ref="F13:G13"/>
    <mergeCell ref="B12:C12"/>
    <mergeCell ref="D12:E12"/>
    <mergeCell ref="J16:K16"/>
    <mergeCell ref="H17:I18"/>
    <mergeCell ref="H12:I12"/>
    <mergeCell ref="J12:K12"/>
    <mergeCell ref="F12:G12"/>
    <mergeCell ref="B13:C13"/>
    <mergeCell ref="D13:E13"/>
    <mergeCell ref="J13:K13"/>
    <mergeCell ref="H13:I13"/>
    <mergeCell ref="D11:E11"/>
    <mergeCell ref="F11:G11"/>
    <mergeCell ref="H11:I11"/>
    <mergeCell ref="J11:K11"/>
    <mergeCell ref="H7:I7"/>
    <mergeCell ref="A9:K9"/>
    <mergeCell ref="A7:C7"/>
    <mergeCell ref="D7:E7"/>
    <mergeCell ref="F7:G7"/>
    <mergeCell ref="J7:K7"/>
    <mergeCell ref="J10:K10"/>
    <mergeCell ref="B11:C11"/>
    <mergeCell ref="A17:A19"/>
    <mergeCell ref="B18:C18"/>
    <mergeCell ref="D18:E18"/>
    <mergeCell ref="F18:G18"/>
    <mergeCell ref="A15:K15"/>
    <mergeCell ref="B17:G17"/>
    <mergeCell ref="J17:K18"/>
    <mergeCell ref="A1:K1"/>
    <mergeCell ref="A4:K4"/>
    <mergeCell ref="J5:K5"/>
    <mergeCell ref="A6:C6"/>
    <mergeCell ref="D6:E6"/>
    <mergeCell ref="F6:G6"/>
    <mergeCell ref="J6:K6"/>
    <mergeCell ref="H6:I6"/>
  </mergeCells>
  <phoneticPr fontId="2" type="noConversion"/>
  <pageMargins left="0.46" right="0.4" top="0.82" bottom="0.81" header="0.5" footer="0.5"/>
  <pageSetup paperSize="9" scale="7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0"/>
  <sheetViews>
    <sheetView zoomScaleNormal="100" zoomScaleSheetLayoutView="100" workbookViewId="0">
      <pane ySplit="4" topLeftCell="A5" activePane="bottomLeft" state="frozen"/>
      <selection pane="bottomLeft" activeCell="D16" sqref="D16:D18"/>
    </sheetView>
  </sheetViews>
  <sheetFormatPr defaultColWidth="8.88671875" defaultRowHeight="13.5"/>
  <cols>
    <col min="1" max="1" width="16" style="3" customWidth="1"/>
    <col min="2" max="2" width="26.5546875" style="3" bestFit="1" customWidth="1"/>
    <col min="3" max="3" width="9.77734375" style="1" customWidth="1"/>
    <col min="4" max="4" width="61.5546875" style="12" bestFit="1" customWidth="1"/>
    <col min="5" max="5" width="14" style="2" bestFit="1" customWidth="1"/>
    <col min="6" max="6" width="44.88671875" style="2" customWidth="1"/>
    <col min="7" max="7" width="22.21875" style="2" customWidth="1"/>
    <col min="8" max="8" width="16.77734375" style="2" customWidth="1"/>
    <col min="9" max="9" width="9.88671875" style="9" customWidth="1"/>
    <col min="10" max="10" width="33.88671875" style="1" bestFit="1" customWidth="1"/>
    <col min="11" max="16384" width="8.88671875" style="1"/>
  </cols>
  <sheetData>
    <row r="1" spans="1:10" s="5" customFormat="1" ht="55.5" customHeight="1">
      <c r="A1" s="147" t="s">
        <v>60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21" customHeight="1">
      <c r="A2" s="148" t="s">
        <v>61</v>
      </c>
      <c r="B2" s="148"/>
      <c r="C2" s="13"/>
      <c r="D2" s="14"/>
      <c r="E2" s="125"/>
      <c r="F2" s="125"/>
      <c r="G2" s="125"/>
      <c r="H2" s="125"/>
      <c r="I2" s="125"/>
      <c r="J2" s="38" t="s">
        <v>39</v>
      </c>
    </row>
    <row r="3" spans="1:10" s="10" customFormat="1" ht="24" customHeight="1">
      <c r="A3" s="44" t="s">
        <v>11</v>
      </c>
      <c r="B3" s="44" t="s">
        <v>40</v>
      </c>
      <c r="C3" s="44" t="s">
        <v>11</v>
      </c>
      <c r="D3" s="44" t="s">
        <v>31</v>
      </c>
      <c r="E3" s="16" t="s">
        <v>12</v>
      </c>
      <c r="F3" s="16" t="s">
        <v>24</v>
      </c>
      <c r="G3" s="16" t="s">
        <v>25</v>
      </c>
      <c r="H3" s="16" t="s">
        <v>26</v>
      </c>
      <c r="I3" s="17" t="s">
        <v>27</v>
      </c>
      <c r="J3" s="16" t="s">
        <v>28</v>
      </c>
    </row>
    <row r="4" spans="1:10" s="4" customFormat="1" ht="24" customHeight="1">
      <c r="A4" s="25"/>
      <c r="B4" s="25"/>
      <c r="C4" s="26"/>
      <c r="D4" s="27" t="s">
        <v>82</v>
      </c>
      <c r="E4" s="73">
        <f>SUM(E5:E26)</f>
        <v>3838000</v>
      </c>
      <c r="F4" s="29"/>
      <c r="G4" s="29"/>
      <c r="H4" s="29"/>
      <c r="I4" s="39">
        <v>1</v>
      </c>
      <c r="J4" s="28"/>
    </row>
    <row r="5" spans="1:10" s="4" customFormat="1" ht="24" customHeight="1">
      <c r="A5" s="159" t="s">
        <v>79</v>
      </c>
      <c r="B5" s="76">
        <v>44903</v>
      </c>
      <c r="C5" s="156" t="s">
        <v>78</v>
      </c>
      <c r="D5" s="77" t="s">
        <v>161</v>
      </c>
      <c r="E5" s="82">
        <v>1746000</v>
      </c>
      <c r="F5" s="85" t="s">
        <v>74</v>
      </c>
      <c r="G5" s="72" t="s">
        <v>75</v>
      </c>
      <c r="H5" s="87" t="s">
        <v>85</v>
      </c>
      <c r="I5" s="87"/>
      <c r="J5" s="87"/>
    </row>
    <row r="6" spans="1:10" s="41" customFormat="1" ht="24" customHeight="1">
      <c r="A6" s="160"/>
      <c r="B6" s="76">
        <v>44903</v>
      </c>
      <c r="C6" s="157"/>
      <c r="D6" s="149" t="s">
        <v>162</v>
      </c>
      <c r="E6" s="74">
        <v>90000</v>
      </c>
      <c r="F6" s="153" t="s">
        <v>49</v>
      </c>
      <c r="G6" s="150" t="s">
        <v>48</v>
      </c>
      <c r="H6" s="153" t="s">
        <v>86</v>
      </c>
      <c r="I6" s="50"/>
      <c r="J6" s="51"/>
    </row>
    <row r="7" spans="1:10" s="41" customFormat="1" ht="24" customHeight="1">
      <c r="A7" s="160"/>
      <c r="B7" s="76">
        <v>44907</v>
      </c>
      <c r="C7" s="157"/>
      <c r="D7" s="149"/>
      <c r="E7" s="74">
        <v>90000</v>
      </c>
      <c r="F7" s="154"/>
      <c r="G7" s="151"/>
      <c r="H7" s="154"/>
      <c r="I7" s="50"/>
      <c r="J7" s="51"/>
    </row>
    <row r="8" spans="1:10" s="41" customFormat="1" ht="21.75" customHeight="1">
      <c r="A8" s="160"/>
      <c r="B8" s="76">
        <v>44910</v>
      </c>
      <c r="C8" s="157"/>
      <c r="D8" s="149"/>
      <c r="E8" s="74">
        <v>90000</v>
      </c>
      <c r="F8" s="154"/>
      <c r="G8" s="151"/>
      <c r="H8" s="154"/>
      <c r="I8" s="50"/>
      <c r="J8" s="51"/>
    </row>
    <row r="9" spans="1:10" s="4" customFormat="1" ht="24" customHeight="1">
      <c r="A9" s="160"/>
      <c r="B9" s="76">
        <v>44917</v>
      </c>
      <c r="C9" s="157"/>
      <c r="D9" s="149"/>
      <c r="E9" s="74">
        <v>90000</v>
      </c>
      <c r="F9" s="154"/>
      <c r="G9" s="151"/>
      <c r="H9" s="154"/>
      <c r="I9" s="76"/>
      <c r="J9" s="76"/>
    </row>
    <row r="10" spans="1:10" s="41" customFormat="1" ht="24" customHeight="1">
      <c r="A10" s="160"/>
      <c r="B10" s="76">
        <v>44924</v>
      </c>
      <c r="C10" s="157"/>
      <c r="D10" s="149"/>
      <c r="E10" s="74">
        <v>90000</v>
      </c>
      <c r="F10" s="155"/>
      <c r="G10" s="152"/>
      <c r="H10" s="155"/>
      <c r="I10" s="50"/>
      <c r="J10" s="51"/>
    </row>
    <row r="11" spans="1:10" s="41" customFormat="1" ht="24" customHeight="1">
      <c r="A11" s="160"/>
      <c r="B11" s="76">
        <v>44904</v>
      </c>
      <c r="C11" s="157"/>
      <c r="D11" s="77" t="s">
        <v>80</v>
      </c>
      <c r="E11" s="74">
        <v>99000</v>
      </c>
      <c r="F11" s="77" t="s">
        <v>83</v>
      </c>
      <c r="G11" s="48" t="s">
        <v>81</v>
      </c>
      <c r="H11" s="87" t="s">
        <v>87</v>
      </c>
      <c r="I11" s="84"/>
      <c r="J11" s="84"/>
    </row>
    <row r="12" spans="1:10" s="41" customFormat="1" ht="24" customHeight="1">
      <c r="A12" s="160"/>
      <c r="B12" s="76">
        <v>44904</v>
      </c>
      <c r="C12" s="157"/>
      <c r="D12" s="149" t="s">
        <v>163</v>
      </c>
      <c r="E12" s="82">
        <v>135000</v>
      </c>
      <c r="F12" s="77" t="s">
        <v>53</v>
      </c>
      <c r="G12" s="72" t="s">
        <v>50</v>
      </c>
      <c r="H12" s="87" t="s">
        <v>88</v>
      </c>
      <c r="I12" s="50"/>
      <c r="J12" s="51"/>
    </row>
    <row r="13" spans="1:10" s="41" customFormat="1" ht="24" customHeight="1">
      <c r="A13" s="160"/>
      <c r="B13" s="76">
        <v>44911</v>
      </c>
      <c r="C13" s="157"/>
      <c r="D13" s="149"/>
      <c r="E13" s="82">
        <v>135000</v>
      </c>
      <c r="F13" s="77" t="s">
        <v>53</v>
      </c>
      <c r="G13" s="72" t="s">
        <v>51</v>
      </c>
      <c r="H13" s="87" t="s">
        <v>89</v>
      </c>
      <c r="I13" s="50"/>
      <c r="J13" s="51"/>
    </row>
    <row r="14" spans="1:10" s="41" customFormat="1" ht="24" customHeight="1">
      <c r="A14" s="160"/>
      <c r="B14" s="76">
        <v>44921</v>
      </c>
      <c r="C14" s="157"/>
      <c r="D14" s="149"/>
      <c r="E14" s="82">
        <v>120000</v>
      </c>
      <c r="F14" s="77" t="s">
        <v>54</v>
      </c>
      <c r="G14" s="72" t="s">
        <v>52</v>
      </c>
      <c r="H14" s="87" t="s">
        <v>98</v>
      </c>
      <c r="I14" s="50"/>
      <c r="J14" s="51"/>
    </row>
    <row r="15" spans="1:10" s="41" customFormat="1" ht="24" customHeight="1">
      <c r="A15" s="160"/>
      <c r="B15" s="76">
        <v>44915</v>
      </c>
      <c r="C15" s="157"/>
      <c r="D15" s="112" t="s">
        <v>172</v>
      </c>
      <c r="E15" s="82">
        <v>147000</v>
      </c>
      <c r="F15" s="112" t="s">
        <v>173</v>
      </c>
      <c r="G15" s="72" t="s">
        <v>174</v>
      </c>
      <c r="H15" s="87" t="s">
        <v>175</v>
      </c>
      <c r="I15" s="50"/>
      <c r="J15" s="51"/>
    </row>
    <row r="16" spans="1:10" s="41" customFormat="1" ht="24" customHeight="1">
      <c r="A16" s="160"/>
      <c r="B16" s="76">
        <v>44915</v>
      </c>
      <c r="C16" s="157"/>
      <c r="D16" s="149" t="s">
        <v>164</v>
      </c>
      <c r="E16" s="74">
        <v>36000</v>
      </c>
      <c r="F16" s="77" t="s">
        <v>57</v>
      </c>
      <c r="G16" s="72" t="s">
        <v>51</v>
      </c>
      <c r="H16" s="87" t="s">
        <v>89</v>
      </c>
      <c r="I16" s="50"/>
      <c r="J16" s="51"/>
    </row>
    <row r="17" spans="1:10" s="41" customFormat="1" ht="24" customHeight="1">
      <c r="A17" s="160"/>
      <c r="B17" s="76">
        <v>44918</v>
      </c>
      <c r="C17" s="157"/>
      <c r="D17" s="149"/>
      <c r="E17" s="74">
        <v>64000</v>
      </c>
      <c r="F17" s="77" t="s">
        <v>58</v>
      </c>
      <c r="G17" s="72" t="s">
        <v>55</v>
      </c>
      <c r="H17" s="87" t="s">
        <v>90</v>
      </c>
      <c r="I17" s="50"/>
      <c r="J17" s="51"/>
    </row>
    <row r="18" spans="1:10" s="41" customFormat="1" ht="24" customHeight="1">
      <c r="A18" s="160"/>
      <c r="B18" s="76">
        <v>44923</v>
      </c>
      <c r="C18" s="157"/>
      <c r="D18" s="149"/>
      <c r="E18" s="74">
        <v>38000</v>
      </c>
      <c r="F18" s="77" t="s">
        <v>59</v>
      </c>
      <c r="G18" s="72" t="s">
        <v>56</v>
      </c>
      <c r="H18" s="87" t="s">
        <v>91</v>
      </c>
      <c r="I18" s="50"/>
      <c r="J18" s="51"/>
    </row>
    <row r="19" spans="1:10" s="41" customFormat="1" ht="24" customHeight="1">
      <c r="A19" s="160"/>
      <c r="B19" s="76">
        <v>44918</v>
      </c>
      <c r="C19" s="157"/>
      <c r="D19" s="77" t="s">
        <v>71</v>
      </c>
      <c r="E19" s="74">
        <v>168000</v>
      </c>
      <c r="F19" s="77" t="s">
        <v>72</v>
      </c>
      <c r="G19" s="72" t="s">
        <v>73</v>
      </c>
      <c r="H19" s="87" t="s">
        <v>92</v>
      </c>
      <c r="I19" s="50"/>
      <c r="J19" s="51"/>
    </row>
    <row r="20" spans="1:10" s="41" customFormat="1" ht="24" customHeight="1">
      <c r="A20" s="160"/>
      <c r="B20" s="76">
        <v>44921</v>
      </c>
      <c r="C20" s="157"/>
      <c r="D20" s="77" t="s">
        <v>169</v>
      </c>
      <c r="E20" s="74">
        <v>315000</v>
      </c>
      <c r="F20" s="77" t="s">
        <v>77</v>
      </c>
      <c r="G20" s="72" t="s">
        <v>76</v>
      </c>
      <c r="H20" s="87" t="s">
        <v>93</v>
      </c>
      <c r="I20" s="50"/>
      <c r="J20" s="51"/>
    </row>
    <row r="21" spans="1:10" s="4" customFormat="1" ht="24" customHeight="1">
      <c r="A21" s="160"/>
      <c r="B21" s="76">
        <v>44921</v>
      </c>
      <c r="C21" s="157"/>
      <c r="D21" s="149" t="s">
        <v>165</v>
      </c>
      <c r="E21" s="83">
        <v>60000</v>
      </c>
      <c r="F21" s="77" t="s">
        <v>63</v>
      </c>
      <c r="G21" s="88" t="s">
        <v>62</v>
      </c>
      <c r="H21" s="87" t="s">
        <v>94</v>
      </c>
      <c r="I21" s="76"/>
      <c r="J21" s="76"/>
    </row>
    <row r="22" spans="1:10" s="4" customFormat="1" ht="24" customHeight="1">
      <c r="A22" s="160"/>
      <c r="B22" s="76">
        <v>44923</v>
      </c>
      <c r="C22" s="157"/>
      <c r="D22" s="149"/>
      <c r="E22" s="83">
        <v>60000</v>
      </c>
      <c r="F22" s="77" t="s">
        <v>63</v>
      </c>
      <c r="G22" s="72" t="s">
        <v>62</v>
      </c>
      <c r="H22" s="87" t="s">
        <v>94</v>
      </c>
      <c r="I22" s="76"/>
      <c r="J22" s="76"/>
    </row>
    <row r="23" spans="1:10" s="41" customFormat="1" ht="24" customHeight="1">
      <c r="A23" s="160"/>
      <c r="B23" s="76">
        <v>44923</v>
      </c>
      <c r="C23" s="157"/>
      <c r="D23" s="149" t="s">
        <v>166</v>
      </c>
      <c r="E23" s="83">
        <v>40000</v>
      </c>
      <c r="F23" s="77" t="s">
        <v>65</v>
      </c>
      <c r="G23" s="72" t="s">
        <v>84</v>
      </c>
      <c r="H23" s="87" t="s">
        <v>95</v>
      </c>
      <c r="I23" s="50"/>
      <c r="J23" s="51"/>
    </row>
    <row r="24" spans="1:10" s="41" customFormat="1" ht="24" customHeight="1">
      <c r="A24" s="160"/>
      <c r="B24" s="76">
        <v>44924</v>
      </c>
      <c r="C24" s="157"/>
      <c r="D24" s="149"/>
      <c r="E24" s="83">
        <v>70000</v>
      </c>
      <c r="F24" s="77" t="s">
        <v>66</v>
      </c>
      <c r="G24" s="72" t="s">
        <v>64</v>
      </c>
      <c r="H24" s="87" t="s">
        <v>96</v>
      </c>
      <c r="I24" s="50"/>
      <c r="J24" s="51"/>
    </row>
    <row r="25" spans="1:10" s="41" customFormat="1" ht="24" customHeight="1">
      <c r="A25" s="160"/>
      <c r="B25" s="76">
        <v>44924</v>
      </c>
      <c r="C25" s="157"/>
      <c r="D25" s="77" t="s">
        <v>167</v>
      </c>
      <c r="E25" s="74">
        <v>80000</v>
      </c>
      <c r="F25" s="77" t="s">
        <v>67</v>
      </c>
      <c r="G25" s="72" t="s">
        <v>68</v>
      </c>
      <c r="H25" s="87" t="s">
        <v>97</v>
      </c>
      <c r="I25" s="50"/>
      <c r="J25" s="51"/>
    </row>
    <row r="26" spans="1:10" s="41" customFormat="1" ht="24" customHeight="1">
      <c r="A26" s="161"/>
      <c r="B26" s="76">
        <v>44925</v>
      </c>
      <c r="C26" s="158"/>
      <c r="D26" s="77" t="s">
        <v>168</v>
      </c>
      <c r="E26" s="74">
        <v>75000</v>
      </c>
      <c r="F26" s="79" t="s">
        <v>69</v>
      </c>
      <c r="G26" s="72" t="s">
        <v>70</v>
      </c>
      <c r="H26" s="87" t="s">
        <v>99</v>
      </c>
      <c r="I26" s="50"/>
      <c r="J26" s="51"/>
    </row>
    <row r="27" spans="1:10" s="41" customFormat="1" ht="24" customHeight="1">
      <c r="A27" s="57"/>
      <c r="B27" s="57"/>
      <c r="C27" s="58"/>
      <c r="D27" s="22" t="s">
        <v>82</v>
      </c>
      <c r="E27" s="23">
        <f>SUM(E5:E26)</f>
        <v>3838000</v>
      </c>
      <c r="F27" s="24"/>
      <c r="G27" s="24"/>
      <c r="H27" s="24"/>
      <c r="I27" s="40"/>
      <c r="J27" s="59"/>
    </row>
    <row r="28" spans="1:10" s="41" customFormat="1" ht="24" customHeight="1">
      <c r="A28" s="144" t="s">
        <v>41</v>
      </c>
      <c r="B28" s="49"/>
      <c r="C28" s="49"/>
      <c r="D28" s="49"/>
      <c r="E28" s="69"/>
      <c r="F28" s="70"/>
      <c r="G28" s="52"/>
      <c r="H28" s="55"/>
      <c r="I28" s="60"/>
      <c r="J28" s="61"/>
    </row>
    <row r="29" spans="1:10" s="41" customFormat="1" ht="24" customHeight="1">
      <c r="A29" s="145"/>
      <c r="B29" s="20"/>
      <c r="C29" s="46"/>
      <c r="D29" s="46"/>
      <c r="E29" s="53"/>
      <c r="F29" s="48"/>
      <c r="G29" s="46"/>
      <c r="H29" s="19"/>
      <c r="I29" s="60"/>
      <c r="J29" s="61"/>
    </row>
    <row r="30" spans="1:10" s="41" customFormat="1" ht="24" customHeight="1">
      <c r="A30" s="62"/>
      <c r="B30" s="62"/>
      <c r="C30" s="63"/>
      <c r="D30" s="22"/>
      <c r="E30" s="23"/>
      <c r="F30" s="24"/>
      <c r="G30" s="24"/>
      <c r="H30" s="24"/>
      <c r="I30" s="40"/>
      <c r="J30" s="64"/>
    </row>
    <row r="31" spans="1:10" s="41" customFormat="1" ht="24" customHeight="1">
      <c r="A31" s="144" t="s">
        <v>42</v>
      </c>
      <c r="B31" s="65"/>
      <c r="C31" s="54"/>
      <c r="D31" s="66"/>
      <c r="E31" s="56"/>
      <c r="F31" s="55"/>
      <c r="G31" s="66"/>
      <c r="H31" s="19"/>
      <c r="I31" s="50"/>
      <c r="J31" s="51"/>
    </row>
    <row r="32" spans="1:10" s="41" customFormat="1" ht="24" customHeight="1">
      <c r="A32" s="146"/>
      <c r="B32" s="65"/>
      <c r="C32" s="54"/>
      <c r="D32" s="66"/>
      <c r="E32" s="56"/>
      <c r="F32" s="55"/>
      <c r="G32" s="66"/>
      <c r="H32" s="19"/>
      <c r="I32" s="50"/>
      <c r="J32" s="51"/>
    </row>
    <row r="33" spans="1:10" s="21" customFormat="1" ht="24" customHeight="1">
      <c r="A33" s="145"/>
      <c r="B33" s="20"/>
      <c r="C33" s="46"/>
      <c r="D33" s="18"/>
      <c r="E33" s="48"/>
      <c r="F33" s="47"/>
      <c r="G33" s="19"/>
      <c r="H33" s="19"/>
      <c r="I33" s="50"/>
      <c r="J33" s="51"/>
    </row>
    <row r="34" spans="1:10" s="4" customFormat="1" ht="24.95" customHeight="1">
      <c r="A34" s="62"/>
      <c r="B34" s="62"/>
      <c r="C34" s="67"/>
      <c r="D34" s="22"/>
      <c r="E34" s="23"/>
      <c r="F34" s="24"/>
      <c r="G34" s="24"/>
      <c r="H34" s="24"/>
      <c r="I34" s="40"/>
      <c r="J34" s="68"/>
    </row>
    <row r="35" spans="1:10" s="4" customFormat="1" ht="24.95" customHeight="1">
      <c r="B35" s="3"/>
      <c r="C35" s="1"/>
      <c r="D35" s="12"/>
      <c r="E35" s="2"/>
      <c r="F35" s="2"/>
      <c r="G35" s="2"/>
      <c r="H35" s="2"/>
      <c r="I35" s="9"/>
      <c r="J35" s="1"/>
    </row>
    <row r="36" spans="1:10" s="4" customFormat="1" ht="24.95" customHeight="1">
      <c r="A36" s="45"/>
    </row>
    <row r="37" spans="1:10" s="45" customFormat="1" ht="24.95" customHeight="1">
      <c r="B37" s="3"/>
      <c r="C37" s="1"/>
      <c r="D37" s="12"/>
      <c r="E37" s="2"/>
      <c r="F37" s="2"/>
      <c r="G37" s="2"/>
      <c r="H37" s="2"/>
      <c r="I37" s="9"/>
      <c r="J37" s="1"/>
    </row>
    <row r="38" spans="1:10" s="45" customFormat="1" ht="24.95" customHeight="1">
      <c r="A38" s="4"/>
      <c r="B38" s="3"/>
      <c r="C38" s="1"/>
      <c r="D38" s="12"/>
      <c r="E38" s="2"/>
      <c r="F38" s="2"/>
      <c r="G38" s="2"/>
      <c r="H38" s="2"/>
      <c r="I38" s="9"/>
      <c r="J38" s="1"/>
    </row>
    <row r="39" spans="1:10" s="4" customFormat="1" ht="24.95" customHeight="1">
      <c r="B39" s="3"/>
      <c r="C39" s="1"/>
      <c r="D39" s="12"/>
      <c r="E39" s="2"/>
      <c r="F39" s="2"/>
      <c r="G39" s="2"/>
      <c r="H39" s="2"/>
      <c r="I39" s="9"/>
      <c r="J39" s="1"/>
    </row>
    <row r="40" spans="1:10" s="4" customFormat="1" ht="24.95" customHeight="1">
      <c r="A40" s="3"/>
      <c r="B40" s="3"/>
      <c r="C40" s="1"/>
      <c r="D40" s="12"/>
      <c r="E40" s="2"/>
      <c r="F40" s="2"/>
      <c r="G40" s="2"/>
      <c r="H40" s="2"/>
      <c r="I40" s="9"/>
      <c r="J40" s="1"/>
    </row>
  </sheetData>
  <mergeCells count="15">
    <mergeCell ref="A28:A29"/>
    <mergeCell ref="A31:A33"/>
    <mergeCell ref="A1:J1"/>
    <mergeCell ref="A2:B2"/>
    <mergeCell ref="E2:I2"/>
    <mergeCell ref="D21:D22"/>
    <mergeCell ref="G6:G10"/>
    <mergeCell ref="F6:F10"/>
    <mergeCell ref="H6:H10"/>
    <mergeCell ref="C5:C26"/>
    <mergeCell ref="A5:A26"/>
    <mergeCell ref="D6:D10"/>
    <mergeCell ref="D12:D14"/>
    <mergeCell ref="D16:D18"/>
    <mergeCell ref="D23:D24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7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3"/>
  <sheetViews>
    <sheetView zoomScaleNormal="100" workbookViewId="0">
      <selection activeCell="B17" sqref="B17:G17"/>
    </sheetView>
  </sheetViews>
  <sheetFormatPr defaultColWidth="8.88671875" defaultRowHeight="13.5"/>
  <cols>
    <col min="1" max="1" width="8.33203125" style="6" customWidth="1"/>
    <col min="2" max="2" width="10" style="6" customWidth="1"/>
    <col min="3" max="3" width="11.6640625" style="6" customWidth="1"/>
    <col min="4" max="4" width="10" style="6" customWidth="1"/>
    <col min="5" max="5" width="12.5546875" style="6" customWidth="1"/>
    <col min="6" max="6" width="10" style="6" customWidth="1"/>
    <col min="7" max="7" width="13.5546875" style="6" bestFit="1" customWidth="1"/>
    <col min="8" max="8" width="10" style="6" customWidth="1"/>
    <col min="9" max="9" width="12.21875" style="6" customWidth="1"/>
    <col min="10" max="10" width="6.6640625" style="6" customWidth="1"/>
    <col min="11" max="11" width="9" style="6" customWidth="1"/>
    <col min="12" max="16384" width="8.88671875" style="6"/>
  </cols>
  <sheetData>
    <row r="1" spans="1:11" ht="47.25" customHeight="1">
      <c r="A1" s="114" t="s">
        <v>103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6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6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7" customFormat="1" ht="20.25">
      <c r="A4" s="113" t="s">
        <v>19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16.5" customHeight="1">
      <c r="A5" s="13"/>
      <c r="B5" s="13"/>
      <c r="C5" s="13"/>
      <c r="D5" s="13"/>
      <c r="E5" s="13"/>
      <c r="F5" s="13"/>
      <c r="G5" s="13"/>
      <c r="H5" s="13"/>
      <c r="I5" s="13"/>
      <c r="J5" s="115" t="s">
        <v>39</v>
      </c>
      <c r="K5" s="115"/>
    </row>
    <row r="6" spans="1:11" ht="26.25" customHeight="1">
      <c r="A6" s="116" t="s">
        <v>6</v>
      </c>
      <c r="B6" s="116"/>
      <c r="C6" s="116"/>
      <c r="D6" s="116" t="s">
        <v>47</v>
      </c>
      <c r="E6" s="116"/>
      <c r="F6" s="117" t="s">
        <v>7</v>
      </c>
      <c r="G6" s="116"/>
      <c r="H6" s="118" t="s">
        <v>20</v>
      </c>
      <c r="I6" s="119"/>
      <c r="J6" s="116" t="s">
        <v>8</v>
      </c>
      <c r="K6" s="116"/>
    </row>
    <row r="7" spans="1:11" ht="26.25" customHeight="1">
      <c r="A7" s="162">
        <v>20780000</v>
      </c>
      <c r="B7" s="162"/>
      <c r="C7" s="162"/>
      <c r="D7" s="133">
        <f>H12</f>
        <v>1323000</v>
      </c>
      <c r="E7" s="133"/>
      <c r="F7" s="133">
        <f>I32</f>
        <v>15299170</v>
      </c>
      <c r="G7" s="133"/>
      <c r="H7" s="121">
        <f>A7-F7</f>
        <v>5480830</v>
      </c>
      <c r="I7" s="122"/>
      <c r="J7" s="123">
        <f>F7/A7</f>
        <v>0.73624494706448507</v>
      </c>
      <c r="K7" s="124"/>
    </row>
    <row r="8" spans="1:11" ht="16.5">
      <c r="A8" s="13"/>
      <c r="B8" s="13"/>
      <c r="C8" s="13"/>
      <c r="D8" s="13"/>
      <c r="E8" s="13" t="s">
        <v>9</v>
      </c>
      <c r="F8" s="13"/>
      <c r="G8" s="13"/>
      <c r="H8" s="13"/>
      <c r="I8" s="13"/>
      <c r="J8" s="13"/>
      <c r="K8" s="13"/>
    </row>
    <row r="9" spans="1:11" s="7" customFormat="1" ht="20.25">
      <c r="A9" s="113" t="s">
        <v>10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</row>
    <row r="10" spans="1:11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125"/>
      <c r="K10" s="125"/>
    </row>
    <row r="11" spans="1:11" ht="34.5" customHeight="1">
      <c r="A11" s="80" t="s">
        <v>11</v>
      </c>
      <c r="B11" s="126" t="s">
        <v>29</v>
      </c>
      <c r="C11" s="127"/>
      <c r="D11" s="126" t="s">
        <v>30</v>
      </c>
      <c r="E11" s="127"/>
      <c r="F11" s="128" t="s">
        <v>35</v>
      </c>
      <c r="G11" s="129"/>
      <c r="H11" s="126" t="s">
        <v>32</v>
      </c>
      <c r="I11" s="127"/>
      <c r="J11" s="127" t="s">
        <v>28</v>
      </c>
      <c r="K11" s="127"/>
    </row>
    <row r="12" spans="1:11" ht="26.25" customHeight="1">
      <c r="A12" s="81" t="s">
        <v>36</v>
      </c>
      <c r="B12" s="134">
        <f>'세부 집행 내역 (2)'!E7</f>
        <v>216000</v>
      </c>
      <c r="C12" s="133"/>
      <c r="D12" s="134">
        <f>'세부 집행 내역 (2)'!E16</f>
        <v>1107000</v>
      </c>
      <c r="E12" s="133"/>
      <c r="F12" s="163">
        <f>'세부 집행 내역 (2)'!E19</f>
        <v>0</v>
      </c>
      <c r="G12" s="164"/>
      <c r="H12" s="134">
        <f>B12+D12+F12</f>
        <v>1323000</v>
      </c>
      <c r="I12" s="133"/>
      <c r="J12" s="135"/>
      <c r="K12" s="136"/>
    </row>
    <row r="13" spans="1:11" s="8" customFormat="1" ht="26.25" customHeight="1">
      <c r="A13" s="81" t="s">
        <v>37</v>
      </c>
      <c r="B13" s="130">
        <f>B12/$H$12</f>
        <v>0.16326530612244897</v>
      </c>
      <c r="C13" s="131"/>
      <c r="D13" s="130">
        <f>D12/$H$12</f>
        <v>0.83673469387755106</v>
      </c>
      <c r="E13" s="131"/>
      <c r="F13" s="130">
        <f>F12/$H$12</f>
        <v>0</v>
      </c>
      <c r="G13" s="131"/>
      <c r="H13" s="130">
        <v>1</v>
      </c>
      <c r="I13" s="131"/>
      <c r="J13" s="132"/>
      <c r="K13" s="132"/>
    </row>
    <row r="14" spans="1:11" ht="16.5">
      <c r="A14" s="13"/>
      <c r="B14" s="31"/>
      <c r="C14" s="31"/>
      <c r="D14" s="31"/>
      <c r="E14" s="31"/>
      <c r="F14" s="31"/>
      <c r="G14" s="31"/>
      <c r="H14" s="31"/>
      <c r="I14" s="31"/>
      <c r="J14" s="13"/>
      <c r="K14" s="13"/>
    </row>
    <row r="15" spans="1:11" s="7" customFormat="1" ht="20.25">
      <c r="A15" s="113" t="s">
        <v>13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</row>
    <row r="16" spans="1:11" ht="16.5" customHeight="1">
      <c r="A16" s="13"/>
      <c r="B16" s="13"/>
      <c r="C16" s="13"/>
      <c r="D16" s="13"/>
      <c r="E16" s="13"/>
      <c r="F16" s="13"/>
      <c r="G16" s="13"/>
      <c r="H16" s="13"/>
      <c r="I16" s="13"/>
      <c r="J16" s="115"/>
      <c r="K16" s="115"/>
    </row>
    <row r="17" spans="1:12" ht="27" customHeight="1">
      <c r="A17" s="116" t="s">
        <v>11</v>
      </c>
      <c r="B17" s="118" t="s">
        <v>102</v>
      </c>
      <c r="C17" s="137"/>
      <c r="D17" s="137"/>
      <c r="E17" s="137"/>
      <c r="F17" s="137"/>
      <c r="G17" s="137"/>
      <c r="H17" s="138" t="s">
        <v>23</v>
      </c>
      <c r="I17" s="139"/>
      <c r="J17" s="116" t="s">
        <v>34</v>
      </c>
      <c r="K17" s="116"/>
    </row>
    <row r="18" spans="1:12" ht="33" customHeight="1">
      <c r="A18" s="116"/>
      <c r="B18" s="117" t="s">
        <v>29</v>
      </c>
      <c r="C18" s="116"/>
      <c r="D18" s="117" t="s">
        <v>30</v>
      </c>
      <c r="E18" s="116"/>
      <c r="F18" s="142" t="s">
        <v>35</v>
      </c>
      <c r="G18" s="143"/>
      <c r="H18" s="140"/>
      <c r="I18" s="141"/>
      <c r="J18" s="116"/>
      <c r="K18" s="116"/>
    </row>
    <row r="19" spans="1:12" ht="22.5" customHeight="1">
      <c r="A19" s="116"/>
      <c r="B19" s="81" t="s">
        <v>14</v>
      </c>
      <c r="C19" s="81" t="s">
        <v>12</v>
      </c>
      <c r="D19" s="81" t="s">
        <v>14</v>
      </c>
      <c r="E19" s="81" t="s">
        <v>12</v>
      </c>
      <c r="F19" s="81" t="s">
        <v>14</v>
      </c>
      <c r="G19" s="81" t="s">
        <v>12</v>
      </c>
      <c r="H19" s="81" t="s">
        <v>14</v>
      </c>
      <c r="I19" s="81" t="s">
        <v>12</v>
      </c>
      <c r="J19" s="37"/>
      <c r="K19" s="37"/>
    </row>
    <row r="20" spans="1:12" ht="22.5" customHeight="1">
      <c r="A20" s="81" t="s">
        <v>0</v>
      </c>
      <c r="B20" s="42"/>
      <c r="C20" s="42"/>
      <c r="D20" s="42">
        <v>11</v>
      </c>
      <c r="E20" s="42">
        <v>1697000</v>
      </c>
      <c r="F20" s="42">
        <v>0</v>
      </c>
      <c r="G20" s="91">
        <v>0</v>
      </c>
      <c r="H20" s="42">
        <f t="shared" ref="H20:H31" si="0">SUM(B20,D20,F20)</f>
        <v>11</v>
      </c>
      <c r="I20" s="42">
        <f t="shared" ref="I20:I31" si="1">C20+E20+G20</f>
        <v>1697000</v>
      </c>
      <c r="J20" s="37"/>
      <c r="K20" s="37"/>
    </row>
    <row r="21" spans="1:12" ht="21" customHeight="1">
      <c r="A21" s="81" t="s">
        <v>1</v>
      </c>
      <c r="B21" s="42">
        <v>1</v>
      </c>
      <c r="C21" s="42">
        <v>1970000</v>
      </c>
      <c r="D21" s="42">
        <v>15</v>
      </c>
      <c r="E21" s="42">
        <v>3061620</v>
      </c>
      <c r="F21" s="42">
        <v>0</v>
      </c>
      <c r="G21" s="91">
        <v>0</v>
      </c>
      <c r="H21" s="42">
        <f t="shared" si="0"/>
        <v>16</v>
      </c>
      <c r="I21" s="42">
        <f t="shared" si="1"/>
        <v>5031620</v>
      </c>
      <c r="J21" s="89"/>
      <c r="K21" s="89"/>
      <c r="L21" s="11"/>
    </row>
    <row r="22" spans="1:12" ht="21" customHeight="1">
      <c r="A22" s="81" t="s">
        <v>2</v>
      </c>
      <c r="B22" s="42"/>
      <c r="C22" s="42"/>
      <c r="D22" s="42">
        <v>14</v>
      </c>
      <c r="E22" s="42">
        <v>2905000</v>
      </c>
      <c r="F22" s="42">
        <v>0</v>
      </c>
      <c r="G22" s="91">
        <v>0</v>
      </c>
      <c r="H22" s="42">
        <f t="shared" si="0"/>
        <v>14</v>
      </c>
      <c r="I22" s="42">
        <f t="shared" si="1"/>
        <v>2905000</v>
      </c>
      <c r="J22" s="89"/>
      <c r="K22" s="89"/>
      <c r="L22" s="11"/>
    </row>
    <row r="23" spans="1:12" ht="21" customHeight="1">
      <c r="A23" s="81" t="s">
        <v>3</v>
      </c>
      <c r="B23" s="42">
        <v>3</v>
      </c>
      <c r="C23" s="42">
        <v>432000</v>
      </c>
      <c r="D23" s="42">
        <v>11</v>
      </c>
      <c r="E23" s="42">
        <v>2676800</v>
      </c>
      <c r="F23" s="42">
        <v>0</v>
      </c>
      <c r="G23" s="91">
        <v>0</v>
      </c>
      <c r="H23" s="42">
        <f t="shared" si="0"/>
        <v>14</v>
      </c>
      <c r="I23" s="42">
        <f t="shared" si="1"/>
        <v>3108800</v>
      </c>
      <c r="J23" s="89"/>
      <c r="K23" s="89"/>
      <c r="L23" s="11"/>
    </row>
    <row r="24" spans="1:12" ht="21" customHeight="1">
      <c r="A24" s="81" t="s">
        <v>4</v>
      </c>
      <c r="B24" s="42"/>
      <c r="C24" s="42"/>
      <c r="D24" s="42">
        <v>4</v>
      </c>
      <c r="E24" s="42">
        <v>804000</v>
      </c>
      <c r="F24" s="42">
        <v>0</v>
      </c>
      <c r="G24" s="91">
        <v>0</v>
      </c>
      <c r="H24" s="42">
        <f t="shared" si="0"/>
        <v>4</v>
      </c>
      <c r="I24" s="42">
        <f t="shared" si="1"/>
        <v>804000</v>
      </c>
      <c r="J24" s="89"/>
      <c r="K24" s="89"/>
      <c r="L24" s="11"/>
    </row>
    <row r="25" spans="1:12" ht="21" customHeight="1">
      <c r="A25" s="81" t="s">
        <v>5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91">
        <v>0</v>
      </c>
      <c r="H25" s="42">
        <f t="shared" si="0"/>
        <v>0</v>
      </c>
      <c r="I25" s="42">
        <f t="shared" si="1"/>
        <v>0</v>
      </c>
      <c r="J25" s="89"/>
      <c r="K25" s="89"/>
      <c r="L25" s="11"/>
    </row>
    <row r="26" spans="1:12" ht="21" customHeight="1">
      <c r="A26" s="81" t="s">
        <v>101</v>
      </c>
      <c r="B26" s="42">
        <v>0</v>
      </c>
      <c r="C26" s="91">
        <v>0</v>
      </c>
      <c r="D26" s="42">
        <v>0</v>
      </c>
      <c r="E26" s="42">
        <v>0</v>
      </c>
      <c r="F26" s="42">
        <v>0</v>
      </c>
      <c r="G26" s="91">
        <v>0</v>
      </c>
      <c r="H26" s="42">
        <f t="shared" si="0"/>
        <v>0</v>
      </c>
      <c r="I26" s="42">
        <f t="shared" si="1"/>
        <v>0</v>
      </c>
      <c r="J26" s="89"/>
      <c r="K26" s="89"/>
      <c r="L26" s="11"/>
    </row>
    <row r="27" spans="1:12" ht="21" customHeight="1">
      <c r="A27" s="81" t="s">
        <v>100</v>
      </c>
      <c r="B27" s="42">
        <v>0</v>
      </c>
      <c r="C27" s="42">
        <v>0</v>
      </c>
      <c r="D27" s="42">
        <v>1</v>
      </c>
      <c r="E27" s="42">
        <v>142000</v>
      </c>
      <c r="F27" s="42">
        <v>0</v>
      </c>
      <c r="G27" s="91">
        <v>0</v>
      </c>
      <c r="H27" s="42">
        <f t="shared" si="0"/>
        <v>1</v>
      </c>
      <c r="I27" s="42">
        <f t="shared" si="1"/>
        <v>142000</v>
      </c>
      <c r="J27" s="89"/>
      <c r="K27" s="89"/>
      <c r="L27" s="11"/>
    </row>
    <row r="28" spans="1:12" ht="21" customHeight="1">
      <c r="A28" s="81" t="s">
        <v>17</v>
      </c>
      <c r="B28" s="42">
        <v>0</v>
      </c>
      <c r="C28" s="42">
        <v>0</v>
      </c>
      <c r="D28" s="42">
        <v>1</v>
      </c>
      <c r="E28" s="42">
        <v>287750</v>
      </c>
      <c r="F28" s="42">
        <v>0</v>
      </c>
      <c r="G28" s="42">
        <v>0</v>
      </c>
      <c r="H28" s="42">
        <f t="shared" si="0"/>
        <v>1</v>
      </c>
      <c r="I28" s="42">
        <f t="shared" si="1"/>
        <v>287750</v>
      </c>
      <c r="J28" s="89"/>
      <c r="K28" s="89"/>
      <c r="L28" s="11"/>
    </row>
    <row r="29" spans="1:12" ht="21" customHeight="1">
      <c r="A29" s="81" t="s">
        <v>18</v>
      </c>
      <c r="B29" s="42">
        <v>1</v>
      </c>
      <c r="C29" s="42">
        <v>216000</v>
      </c>
      <c r="D29" s="42">
        <v>7</v>
      </c>
      <c r="E29" s="42">
        <v>1107000</v>
      </c>
      <c r="F29" s="42"/>
      <c r="G29" s="91"/>
      <c r="H29" s="42">
        <f t="shared" si="0"/>
        <v>8</v>
      </c>
      <c r="I29" s="42">
        <f t="shared" si="1"/>
        <v>1323000</v>
      </c>
      <c r="J29" s="89"/>
      <c r="K29" s="89"/>
      <c r="L29" s="11"/>
    </row>
    <row r="30" spans="1:12" ht="21" customHeight="1">
      <c r="A30" s="81" t="s">
        <v>15</v>
      </c>
      <c r="B30" s="42"/>
      <c r="C30" s="42"/>
      <c r="D30" s="42"/>
      <c r="E30" s="42"/>
      <c r="F30" s="42"/>
      <c r="G30" s="91"/>
      <c r="H30" s="42">
        <f t="shared" si="0"/>
        <v>0</v>
      </c>
      <c r="I30" s="42">
        <f t="shared" si="1"/>
        <v>0</v>
      </c>
      <c r="J30" s="89"/>
      <c r="K30" s="89"/>
      <c r="L30" s="11"/>
    </row>
    <row r="31" spans="1:12" ht="21" customHeight="1">
      <c r="A31" s="81" t="s">
        <v>16</v>
      </c>
      <c r="B31" s="42"/>
      <c r="C31" s="42"/>
      <c r="D31" s="42"/>
      <c r="E31" s="42"/>
      <c r="F31" s="42"/>
      <c r="G31" s="91"/>
      <c r="H31" s="42">
        <f t="shared" si="0"/>
        <v>0</v>
      </c>
      <c r="I31" s="42">
        <f t="shared" si="1"/>
        <v>0</v>
      </c>
      <c r="J31" s="89"/>
      <c r="K31" s="89"/>
    </row>
    <row r="32" spans="1:12" ht="21" customHeight="1">
      <c r="A32" s="34" t="s">
        <v>38</v>
      </c>
      <c r="B32" s="43">
        <f t="shared" ref="B32:I32" si="2">SUM(B20:B31)</f>
        <v>5</v>
      </c>
      <c r="C32" s="43">
        <f t="shared" si="2"/>
        <v>2618000</v>
      </c>
      <c r="D32" s="43">
        <f t="shared" si="2"/>
        <v>64</v>
      </c>
      <c r="E32" s="43">
        <f t="shared" si="2"/>
        <v>12681170</v>
      </c>
      <c r="F32" s="43">
        <f t="shared" si="2"/>
        <v>0</v>
      </c>
      <c r="G32" s="90">
        <f t="shared" si="2"/>
        <v>0</v>
      </c>
      <c r="H32" s="43">
        <f t="shared" si="2"/>
        <v>69</v>
      </c>
      <c r="I32" s="43">
        <f t="shared" si="2"/>
        <v>15299170</v>
      </c>
      <c r="J32" s="89"/>
      <c r="K32" s="89"/>
    </row>
    <row r="33" ht="26.25" customHeight="1"/>
  </sheetData>
  <mergeCells count="39">
    <mergeCell ref="J10:K10"/>
    <mergeCell ref="B11:C11"/>
    <mergeCell ref="F13:G13"/>
    <mergeCell ref="B12:C12"/>
    <mergeCell ref="D12:E12"/>
    <mergeCell ref="D11:E11"/>
    <mergeCell ref="F11:G11"/>
    <mergeCell ref="H11:I11"/>
    <mergeCell ref="J11:K11"/>
    <mergeCell ref="H12:I12"/>
    <mergeCell ref="J12:K12"/>
    <mergeCell ref="F12:G12"/>
    <mergeCell ref="B13:C13"/>
    <mergeCell ref="D13:E13"/>
    <mergeCell ref="J13:K13"/>
    <mergeCell ref="H13:I13"/>
    <mergeCell ref="H7:I7"/>
    <mergeCell ref="A9:K9"/>
    <mergeCell ref="A7:C7"/>
    <mergeCell ref="D7:E7"/>
    <mergeCell ref="F7:G7"/>
    <mergeCell ref="J7:K7"/>
    <mergeCell ref="A17:A19"/>
    <mergeCell ref="B18:C18"/>
    <mergeCell ref="D18:E18"/>
    <mergeCell ref="F18:G18"/>
    <mergeCell ref="A15:K15"/>
    <mergeCell ref="B17:G17"/>
    <mergeCell ref="J17:K18"/>
    <mergeCell ref="H17:I18"/>
    <mergeCell ref="J16:K16"/>
    <mergeCell ref="A1:K1"/>
    <mergeCell ref="A4:K4"/>
    <mergeCell ref="J5:K5"/>
    <mergeCell ref="A6:C6"/>
    <mergeCell ref="D6:E6"/>
    <mergeCell ref="F6:G6"/>
    <mergeCell ref="J6:K6"/>
    <mergeCell ref="H6:I6"/>
  </mergeCells>
  <phoneticPr fontId="2" type="noConversion"/>
  <pageMargins left="0.46" right="0.4" top="0.82" bottom="0.81" header="0.5" footer="0.5"/>
  <pageSetup paperSize="9" scale="78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7"/>
  <sheetViews>
    <sheetView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16" sqref="D16"/>
    </sheetView>
  </sheetViews>
  <sheetFormatPr defaultColWidth="8.88671875" defaultRowHeight="13.5"/>
  <cols>
    <col min="1" max="1" width="17.33203125" style="3" customWidth="1"/>
    <col min="2" max="2" width="24.6640625" style="3" customWidth="1"/>
    <col min="3" max="3" width="10.44140625" style="1" customWidth="1"/>
    <col min="4" max="4" width="54.88671875" style="12" bestFit="1" customWidth="1"/>
    <col min="5" max="5" width="14" style="2" bestFit="1" customWidth="1"/>
    <col min="6" max="6" width="38.33203125" style="2" bestFit="1" customWidth="1"/>
    <col min="7" max="7" width="17.44140625" style="2" customWidth="1"/>
    <col min="8" max="8" width="14.6640625" style="2" bestFit="1" customWidth="1"/>
    <col min="9" max="9" width="9.88671875" style="9" customWidth="1"/>
    <col min="10" max="10" width="15.109375" style="1" customWidth="1"/>
    <col min="11" max="16384" width="8.88671875" style="1"/>
  </cols>
  <sheetData>
    <row r="1" spans="1:10" s="5" customFormat="1" ht="55.5" customHeight="1">
      <c r="A1" s="147" t="s">
        <v>138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21" customHeight="1">
      <c r="A2" s="165" t="s">
        <v>61</v>
      </c>
      <c r="B2" s="165"/>
      <c r="C2" s="13"/>
      <c r="D2" s="14"/>
      <c r="E2" s="125"/>
      <c r="F2" s="125"/>
      <c r="G2" s="125"/>
      <c r="H2" s="125"/>
      <c r="I2" s="125"/>
      <c r="J2" s="38" t="s">
        <v>39</v>
      </c>
    </row>
    <row r="3" spans="1:10" s="10" customFormat="1" ht="24" customHeight="1">
      <c r="A3" s="81" t="s">
        <v>11</v>
      </c>
      <c r="B3" s="81" t="s">
        <v>137</v>
      </c>
      <c r="C3" s="81" t="s">
        <v>11</v>
      </c>
      <c r="D3" s="81" t="s">
        <v>31</v>
      </c>
      <c r="E3" s="16" t="s">
        <v>12</v>
      </c>
      <c r="F3" s="16" t="s">
        <v>24</v>
      </c>
      <c r="G3" s="16" t="s">
        <v>25</v>
      </c>
      <c r="H3" s="16" t="s">
        <v>26</v>
      </c>
      <c r="I3" s="17" t="s">
        <v>27</v>
      </c>
      <c r="J3" s="16" t="s">
        <v>28</v>
      </c>
    </row>
    <row r="4" spans="1:10" s="4" customFormat="1" ht="24" customHeight="1">
      <c r="A4" s="25"/>
      <c r="B4" s="25"/>
      <c r="C4" s="26"/>
      <c r="D4" s="27" t="s">
        <v>136</v>
      </c>
      <c r="E4" s="29">
        <f>E7+E16+E19</f>
        <v>1323000</v>
      </c>
      <c r="F4" s="29"/>
      <c r="G4" s="29"/>
      <c r="H4" s="29"/>
      <c r="I4" s="39">
        <f>I7+I16+I19</f>
        <v>1</v>
      </c>
      <c r="J4" s="28"/>
    </row>
    <row r="5" spans="1:10" s="4" customFormat="1" ht="24" customHeight="1">
      <c r="A5" s="166" t="s">
        <v>29</v>
      </c>
      <c r="B5" s="99">
        <v>44903</v>
      </c>
      <c r="C5" s="99" t="s">
        <v>78</v>
      </c>
      <c r="D5" s="99" t="s">
        <v>135</v>
      </c>
      <c r="E5" s="55">
        <v>216000</v>
      </c>
      <c r="F5" s="100" t="s">
        <v>134</v>
      </c>
      <c r="G5" s="100" t="s">
        <v>75</v>
      </c>
      <c r="H5" s="100" t="s">
        <v>85</v>
      </c>
      <c r="I5" s="50"/>
      <c r="J5" s="51"/>
    </row>
    <row r="6" spans="1:10" s="4" customFormat="1" ht="24" customHeight="1">
      <c r="A6" s="167"/>
      <c r="B6" s="55"/>
      <c r="C6" s="100"/>
      <c r="D6" s="55"/>
      <c r="E6" s="55"/>
      <c r="F6" s="55"/>
      <c r="G6" s="55"/>
      <c r="H6" s="55"/>
      <c r="I6" s="50"/>
      <c r="J6" s="51"/>
    </row>
    <row r="7" spans="1:10" s="4" customFormat="1" ht="24" customHeight="1">
      <c r="A7" s="107"/>
      <c r="B7" s="107"/>
      <c r="C7" s="106"/>
      <c r="D7" s="105" t="s">
        <v>133</v>
      </c>
      <c r="E7" s="104">
        <f>SUM(E5:E6)</f>
        <v>216000</v>
      </c>
      <c r="F7" s="103"/>
      <c r="G7" s="103"/>
      <c r="H7" s="103"/>
      <c r="I7" s="102">
        <f>E7/E4</f>
        <v>0.16326530612244897</v>
      </c>
      <c r="J7" s="101"/>
    </row>
    <row r="8" spans="1:10" s="4" customFormat="1" ht="24" customHeight="1">
      <c r="A8" s="144" t="s">
        <v>30</v>
      </c>
      <c r="B8" s="99">
        <v>44896</v>
      </c>
      <c r="C8" s="168" t="s">
        <v>78</v>
      </c>
      <c r="D8" s="99" t="s">
        <v>132</v>
      </c>
      <c r="E8" s="55">
        <v>60000</v>
      </c>
      <c r="F8" s="100" t="s">
        <v>131</v>
      </c>
      <c r="G8" s="100" t="s">
        <v>128</v>
      </c>
      <c r="H8" s="100" t="s">
        <v>127</v>
      </c>
      <c r="I8" s="50"/>
      <c r="J8" s="50"/>
    </row>
    <row r="9" spans="1:10" s="4" customFormat="1" ht="24.75" customHeight="1">
      <c r="A9" s="146"/>
      <c r="B9" s="99">
        <v>44902</v>
      </c>
      <c r="C9" s="169"/>
      <c r="D9" s="99" t="s">
        <v>130</v>
      </c>
      <c r="E9" s="55">
        <v>75000</v>
      </c>
      <c r="F9" s="100" t="s">
        <v>129</v>
      </c>
      <c r="G9" s="100" t="s">
        <v>128</v>
      </c>
      <c r="H9" s="100" t="s">
        <v>127</v>
      </c>
      <c r="I9" s="50"/>
      <c r="J9" s="50"/>
    </row>
    <row r="10" spans="1:10" s="4" customFormat="1" ht="24" customHeight="1">
      <c r="A10" s="146"/>
      <c r="B10" s="99">
        <v>44903</v>
      </c>
      <c r="C10" s="169"/>
      <c r="D10" s="99" t="s">
        <v>126</v>
      </c>
      <c r="E10" s="55">
        <v>210000</v>
      </c>
      <c r="F10" s="100" t="s">
        <v>125</v>
      </c>
      <c r="G10" s="100" t="s">
        <v>124</v>
      </c>
      <c r="H10" s="100" t="s">
        <v>123</v>
      </c>
      <c r="I10" s="50"/>
      <c r="J10" s="98"/>
    </row>
    <row r="11" spans="1:10" s="4" customFormat="1" ht="24" customHeight="1">
      <c r="A11" s="146"/>
      <c r="B11" s="99">
        <v>44910</v>
      </c>
      <c r="C11" s="169"/>
      <c r="D11" s="99" t="s">
        <v>122</v>
      </c>
      <c r="E11" s="55">
        <v>161000</v>
      </c>
      <c r="F11" s="100" t="s">
        <v>121</v>
      </c>
      <c r="G11" s="100" t="s">
        <v>120</v>
      </c>
      <c r="H11" s="100" t="s">
        <v>119</v>
      </c>
      <c r="I11" s="50"/>
      <c r="J11" s="98"/>
    </row>
    <row r="12" spans="1:10" s="4" customFormat="1" ht="24" customHeight="1">
      <c r="A12" s="146"/>
      <c r="B12" s="171">
        <v>44914</v>
      </c>
      <c r="C12" s="169"/>
      <c r="D12" s="171" t="s">
        <v>118</v>
      </c>
      <c r="E12" s="55">
        <v>42000</v>
      </c>
      <c r="F12" s="173" t="s">
        <v>117</v>
      </c>
      <c r="G12" s="100" t="s">
        <v>116</v>
      </c>
      <c r="H12" s="100" t="s">
        <v>115</v>
      </c>
      <c r="I12" s="50"/>
      <c r="J12" s="98"/>
    </row>
    <row r="13" spans="1:10" s="4" customFormat="1" ht="24" customHeight="1">
      <c r="A13" s="146"/>
      <c r="B13" s="172"/>
      <c r="C13" s="169"/>
      <c r="D13" s="172"/>
      <c r="E13" s="55">
        <v>13000</v>
      </c>
      <c r="F13" s="174"/>
      <c r="G13" s="100" t="s">
        <v>114</v>
      </c>
      <c r="H13" s="100" t="s">
        <v>113</v>
      </c>
      <c r="I13" s="50"/>
      <c r="J13" s="98"/>
    </row>
    <row r="14" spans="1:10" s="4" customFormat="1" ht="24" customHeight="1">
      <c r="A14" s="146"/>
      <c r="B14" s="99">
        <v>44917</v>
      </c>
      <c r="C14" s="169"/>
      <c r="D14" s="99" t="s">
        <v>112</v>
      </c>
      <c r="E14" s="55">
        <v>357000</v>
      </c>
      <c r="F14" s="100" t="s">
        <v>111</v>
      </c>
      <c r="G14" s="100" t="s">
        <v>110</v>
      </c>
      <c r="H14" s="100" t="s">
        <v>109</v>
      </c>
      <c r="I14" s="50"/>
      <c r="J14" s="98"/>
    </row>
    <row r="15" spans="1:10" s="4" customFormat="1" ht="24" customHeight="1">
      <c r="A15" s="145"/>
      <c r="B15" s="99">
        <v>44924</v>
      </c>
      <c r="C15" s="170"/>
      <c r="D15" s="99" t="s">
        <v>170</v>
      </c>
      <c r="E15" s="55">
        <v>189000</v>
      </c>
      <c r="F15" s="100" t="s">
        <v>108</v>
      </c>
      <c r="G15" s="99" t="s">
        <v>107</v>
      </c>
      <c r="H15" s="99" t="s">
        <v>106</v>
      </c>
      <c r="I15" s="50"/>
      <c r="J15" s="98"/>
    </row>
    <row r="16" spans="1:10" s="4" customFormat="1" ht="24.95" customHeight="1">
      <c r="A16" s="62"/>
      <c r="B16" s="62"/>
      <c r="C16" s="63"/>
      <c r="D16" s="22" t="s">
        <v>105</v>
      </c>
      <c r="E16" s="64">
        <f>SUM(E8:E15)</f>
        <v>1107000</v>
      </c>
      <c r="F16" s="24"/>
      <c r="G16" s="24"/>
      <c r="H16" s="24"/>
      <c r="I16" s="40">
        <f>E16/E4</f>
        <v>0.83673469387755106</v>
      </c>
      <c r="J16" s="64"/>
    </row>
    <row r="17" spans="1:10" s="4" customFormat="1" ht="24.95" customHeight="1">
      <c r="A17" s="144" t="s">
        <v>35</v>
      </c>
      <c r="B17" s="65"/>
      <c r="C17" s="65"/>
      <c r="D17" s="65"/>
      <c r="E17" s="65"/>
      <c r="F17" s="65"/>
      <c r="G17" s="65"/>
      <c r="H17" s="65"/>
      <c r="I17" s="65"/>
      <c r="J17" s="65"/>
    </row>
    <row r="18" spans="1:10" s="4" customFormat="1" ht="24.95" customHeight="1">
      <c r="A18" s="145"/>
      <c r="B18" s="20"/>
      <c r="C18" s="97"/>
      <c r="D18" s="18"/>
      <c r="E18" s="96"/>
      <c r="F18" s="95"/>
      <c r="G18" s="94"/>
      <c r="H18" s="94"/>
      <c r="I18" s="93"/>
      <c r="J18" s="92"/>
    </row>
    <row r="19" spans="1:10" s="4" customFormat="1" ht="24.95" customHeight="1">
      <c r="A19" s="62"/>
      <c r="B19" s="62"/>
      <c r="C19" s="67"/>
      <c r="D19" s="22" t="s">
        <v>104</v>
      </c>
      <c r="E19" s="64">
        <f>SUM(E18:E18)</f>
        <v>0</v>
      </c>
      <c r="F19" s="24"/>
      <c r="G19" s="24"/>
      <c r="H19" s="24"/>
      <c r="I19" s="40">
        <f>E19/E4</f>
        <v>0</v>
      </c>
      <c r="J19" s="68"/>
    </row>
    <row r="20" spans="1:10" s="4" customFormat="1" ht="24.95" customHeight="1"/>
    <row r="21" spans="1:10" s="4" customFormat="1" ht="24.95" customHeight="1"/>
    <row r="22" spans="1:10" s="4" customFormat="1" ht="24.95" customHeight="1">
      <c r="A22" s="12"/>
      <c r="B22" s="2"/>
      <c r="C22" s="2"/>
      <c r="D22" s="2"/>
      <c r="E22" s="2"/>
      <c r="F22" s="9"/>
      <c r="G22" s="1"/>
    </row>
    <row r="23" spans="1:10" s="4" customFormat="1" ht="24.95" customHeight="1">
      <c r="B23" s="12"/>
      <c r="C23" s="2"/>
      <c r="D23" s="2"/>
      <c r="E23" s="2"/>
      <c r="F23" s="2"/>
      <c r="G23" s="9"/>
      <c r="H23" s="1"/>
    </row>
    <row r="24" spans="1:10" s="4" customFormat="1" ht="24.95" customHeight="1">
      <c r="A24" s="1"/>
      <c r="B24" s="12"/>
      <c r="C24" s="2"/>
      <c r="D24" s="2"/>
      <c r="E24" s="2"/>
      <c r="F24" s="2"/>
      <c r="G24" s="9"/>
      <c r="H24" s="1"/>
    </row>
    <row r="25" spans="1:10" s="4" customFormat="1" ht="24.95" customHeight="1">
      <c r="A25" s="1"/>
      <c r="B25" s="1"/>
      <c r="C25" s="12"/>
      <c r="D25" s="2"/>
      <c r="E25" s="2"/>
      <c r="F25" s="2"/>
      <c r="G25" s="2"/>
      <c r="H25" s="9"/>
      <c r="I25" s="1"/>
    </row>
    <row r="26" spans="1:10" s="4" customFormat="1" ht="24.95" customHeight="1">
      <c r="A26" s="1"/>
      <c r="B26" s="1"/>
      <c r="C26" s="12"/>
      <c r="D26" s="2"/>
      <c r="E26" s="2"/>
      <c r="F26" s="2"/>
      <c r="G26" s="2"/>
      <c r="H26" s="9"/>
      <c r="I26" s="1"/>
    </row>
    <row r="27" spans="1:10" s="4" customFormat="1" ht="24.95" customHeight="1">
      <c r="A27" s="3"/>
      <c r="B27" s="1"/>
      <c r="C27" s="12"/>
      <c r="D27" s="2"/>
      <c r="E27" s="2"/>
      <c r="F27" s="2"/>
      <c r="G27" s="2"/>
      <c r="H27" s="9"/>
      <c r="I27" s="1"/>
    </row>
    <row r="28" spans="1:10" s="4" customFormat="1" ht="24.95" customHeight="1">
      <c r="A28" s="3"/>
      <c r="B28" s="1"/>
      <c r="C28" s="12"/>
      <c r="D28" s="2"/>
      <c r="E28" s="2"/>
      <c r="F28" s="2"/>
      <c r="G28" s="2"/>
      <c r="H28" s="9"/>
      <c r="I28" s="1"/>
    </row>
    <row r="29" spans="1:10" s="4" customFormat="1" ht="24.95" customHeight="1">
      <c r="A29" s="3"/>
      <c r="B29" s="3"/>
      <c r="C29" s="1"/>
      <c r="D29" s="12"/>
      <c r="E29" s="2"/>
      <c r="F29" s="2"/>
      <c r="G29" s="2"/>
      <c r="H29" s="2"/>
      <c r="I29" s="9"/>
      <c r="J29" s="1"/>
    </row>
    <row r="30" spans="1:10" s="4" customFormat="1" ht="24.95" customHeight="1">
      <c r="A30" s="3"/>
      <c r="B30" s="3"/>
      <c r="C30" s="1"/>
      <c r="D30" s="12"/>
      <c r="E30" s="2"/>
      <c r="F30" s="2"/>
      <c r="G30" s="2"/>
      <c r="H30" s="2"/>
      <c r="I30" s="9"/>
      <c r="J30" s="1"/>
    </row>
    <row r="31" spans="1:10" s="4" customFormat="1" ht="24.95" customHeight="1">
      <c r="A31" s="3"/>
      <c r="B31" s="3"/>
      <c r="C31" s="1"/>
      <c r="D31" s="12"/>
      <c r="E31" s="2"/>
      <c r="F31" s="2"/>
      <c r="G31" s="2"/>
      <c r="H31" s="2"/>
      <c r="I31" s="9"/>
      <c r="J31" s="1"/>
    </row>
    <row r="32" spans="1:10" s="4" customFormat="1" ht="24.95" customHeight="1">
      <c r="A32" s="3"/>
      <c r="B32" s="3"/>
      <c r="C32" s="1"/>
      <c r="D32" s="12"/>
      <c r="E32" s="2"/>
      <c r="F32" s="2"/>
      <c r="G32" s="2"/>
      <c r="H32" s="2"/>
      <c r="I32" s="9"/>
      <c r="J32" s="1"/>
    </row>
    <row r="33" spans="1:10" s="4" customFormat="1" ht="24.95" customHeight="1">
      <c r="B33" s="3"/>
      <c r="C33" s="1"/>
      <c r="D33" s="12"/>
      <c r="E33" s="2"/>
      <c r="F33" s="2"/>
      <c r="G33" s="2"/>
      <c r="H33" s="2"/>
      <c r="I33" s="9"/>
      <c r="J33" s="1"/>
    </row>
    <row r="34" spans="1:10" s="4" customFormat="1" ht="24.95" customHeight="1">
      <c r="B34" s="3"/>
      <c r="C34" s="1"/>
      <c r="D34" s="12"/>
      <c r="E34" s="2"/>
      <c r="F34" s="2"/>
      <c r="G34" s="2"/>
      <c r="H34" s="2"/>
      <c r="I34" s="9"/>
      <c r="J34" s="1"/>
    </row>
    <row r="35" spans="1:10" s="4" customFormat="1" ht="24.95" customHeight="1">
      <c r="B35" s="3"/>
      <c r="C35" s="1"/>
      <c r="D35" s="12"/>
      <c r="E35" s="2"/>
      <c r="F35" s="2"/>
      <c r="G35" s="2"/>
      <c r="H35" s="2"/>
      <c r="I35" s="9"/>
      <c r="J35" s="1"/>
    </row>
    <row r="36" spans="1:10" s="4" customFormat="1" ht="24.95" customHeight="1">
      <c r="A36" s="3"/>
      <c r="B36" s="3"/>
      <c r="C36" s="1"/>
      <c r="D36" s="12"/>
      <c r="E36" s="2"/>
      <c r="F36" s="2"/>
      <c r="G36" s="2"/>
      <c r="H36" s="2"/>
      <c r="I36" s="9"/>
      <c r="J36" s="1"/>
    </row>
    <row r="37" spans="1:10" s="4" customFormat="1" ht="24.95" customHeight="1">
      <c r="A37" s="3"/>
      <c r="B37" s="3"/>
      <c r="C37" s="1"/>
      <c r="D37" s="12"/>
      <c r="E37" s="2"/>
      <c r="F37" s="2"/>
      <c r="G37" s="2"/>
      <c r="H37" s="2"/>
      <c r="I37" s="9"/>
      <c r="J37" s="1"/>
    </row>
  </sheetData>
  <mergeCells count="10">
    <mergeCell ref="A17:A18"/>
    <mergeCell ref="A1:J1"/>
    <mergeCell ref="A2:B2"/>
    <mergeCell ref="E2:I2"/>
    <mergeCell ref="A5:A6"/>
    <mergeCell ref="A8:A15"/>
    <mergeCell ref="C8:C15"/>
    <mergeCell ref="B12:B13"/>
    <mergeCell ref="D12:D13"/>
    <mergeCell ref="F12:F13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7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33"/>
  <sheetViews>
    <sheetView zoomScaleNormal="100" workbookViewId="0">
      <selection activeCell="G20" sqref="G20"/>
    </sheetView>
  </sheetViews>
  <sheetFormatPr defaultColWidth="8.88671875" defaultRowHeight="13.5"/>
  <cols>
    <col min="1" max="1" width="8.33203125" style="6" customWidth="1"/>
    <col min="2" max="2" width="10" style="6" customWidth="1"/>
    <col min="3" max="3" width="11.6640625" style="6" customWidth="1"/>
    <col min="4" max="4" width="10" style="6" customWidth="1"/>
    <col min="5" max="5" width="12.5546875" style="6" customWidth="1"/>
    <col min="6" max="6" width="10" style="6" customWidth="1"/>
    <col min="7" max="7" width="13.5546875" style="6" bestFit="1" customWidth="1"/>
    <col min="8" max="8" width="10" style="6" customWidth="1"/>
    <col min="9" max="9" width="12.21875" style="6" customWidth="1"/>
    <col min="10" max="10" width="6.6640625" style="6" customWidth="1"/>
    <col min="11" max="11" width="9" style="6" customWidth="1"/>
    <col min="12" max="16384" width="8.88671875" style="6"/>
  </cols>
  <sheetData>
    <row r="1" spans="1:14" ht="47.25" customHeight="1">
      <c r="A1" s="114" t="s">
        <v>141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4" ht="16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4" ht="16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4" s="7" customFormat="1" ht="20.25">
      <c r="A4" s="113" t="s">
        <v>19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4" ht="16.5" customHeight="1">
      <c r="A5" s="13"/>
      <c r="B5" s="13"/>
      <c r="C5" s="13"/>
      <c r="D5" s="13"/>
      <c r="E5" s="13"/>
      <c r="F5" s="13"/>
      <c r="G5" s="13"/>
      <c r="H5" s="13"/>
      <c r="I5" s="13"/>
      <c r="J5" s="115" t="s">
        <v>39</v>
      </c>
      <c r="K5" s="115"/>
    </row>
    <row r="6" spans="1:14" ht="26.25" customHeight="1">
      <c r="A6" s="116" t="s">
        <v>6</v>
      </c>
      <c r="B6" s="116"/>
      <c r="C6" s="116"/>
      <c r="D6" s="116" t="s">
        <v>47</v>
      </c>
      <c r="E6" s="116"/>
      <c r="F6" s="117" t="s">
        <v>7</v>
      </c>
      <c r="G6" s="116"/>
      <c r="H6" s="118" t="s">
        <v>20</v>
      </c>
      <c r="I6" s="119"/>
      <c r="J6" s="116" t="s">
        <v>8</v>
      </c>
      <c r="K6" s="116"/>
    </row>
    <row r="7" spans="1:14" ht="26.25" customHeight="1">
      <c r="A7" s="162">
        <v>2250000</v>
      </c>
      <c r="B7" s="162"/>
      <c r="C7" s="162"/>
      <c r="D7" s="133">
        <f>H12</f>
        <v>504000</v>
      </c>
      <c r="E7" s="133"/>
      <c r="F7" s="133">
        <f>I32</f>
        <v>1229000</v>
      </c>
      <c r="G7" s="133"/>
      <c r="H7" s="121">
        <f>A7-F7</f>
        <v>1021000</v>
      </c>
      <c r="I7" s="122"/>
      <c r="J7" s="123">
        <f>F7/A7</f>
        <v>0.54622222222222228</v>
      </c>
      <c r="K7" s="124"/>
    </row>
    <row r="8" spans="1:14" ht="16.5">
      <c r="A8" s="13"/>
      <c r="B8" s="13"/>
      <c r="C8" s="13"/>
      <c r="D8" s="13"/>
      <c r="E8" s="13" t="s">
        <v>9</v>
      </c>
      <c r="F8" s="13"/>
      <c r="G8" s="13"/>
      <c r="H8" s="13"/>
      <c r="I8" s="13"/>
      <c r="J8" s="13"/>
      <c r="K8" s="13"/>
    </row>
    <row r="9" spans="1:14" s="7" customFormat="1" ht="20.25">
      <c r="A9" s="113" t="s">
        <v>10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N9" s="75" t="s">
        <v>140</v>
      </c>
    </row>
    <row r="10" spans="1:14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125"/>
      <c r="K10" s="125"/>
    </row>
    <row r="11" spans="1:14" ht="34.5" customHeight="1">
      <c r="A11" s="80" t="s">
        <v>11</v>
      </c>
      <c r="B11" s="126" t="s">
        <v>29</v>
      </c>
      <c r="C11" s="127"/>
      <c r="D11" s="126" t="s">
        <v>30</v>
      </c>
      <c r="E11" s="127"/>
      <c r="F11" s="128" t="s">
        <v>35</v>
      </c>
      <c r="G11" s="129"/>
      <c r="H11" s="126" t="s">
        <v>32</v>
      </c>
      <c r="I11" s="127"/>
      <c r="J11" s="127" t="s">
        <v>28</v>
      </c>
      <c r="K11" s="127"/>
    </row>
    <row r="12" spans="1:14" ht="26.25" customHeight="1">
      <c r="A12" s="81" t="s">
        <v>36</v>
      </c>
      <c r="B12" s="134">
        <f>'세부 집행 내역 (3)'!E7</f>
        <v>504000</v>
      </c>
      <c r="C12" s="133"/>
      <c r="D12" s="134">
        <v>0</v>
      </c>
      <c r="E12" s="133"/>
      <c r="F12" s="163">
        <v>0</v>
      </c>
      <c r="G12" s="164"/>
      <c r="H12" s="134">
        <f>B12+D12+F12</f>
        <v>504000</v>
      </c>
      <c r="I12" s="133"/>
      <c r="J12" s="135"/>
      <c r="K12" s="136"/>
    </row>
    <row r="13" spans="1:14" s="8" customFormat="1" ht="26.25" customHeight="1">
      <c r="A13" s="81" t="s">
        <v>37</v>
      </c>
      <c r="B13" s="130">
        <f>B12/$H$12</f>
        <v>1</v>
      </c>
      <c r="C13" s="131"/>
      <c r="D13" s="130">
        <f>D12/$H$12</f>
        <v>0</v>
      </c>
      <c r="E13" s="131"/>
      <c r="F13" s="130">
        <f>F12/$H$12</f>
        <v>0</v>
      </c>
      <c r="G13" s="131"/>
      <c r="H13" s="130">
        <v>1</v>
      </c>
      <c r="I13" s="131"/>
      <c r="J13" s="132"/>
      <c r="K13" s="132"/>
    </row>
    <row r="14" spans="1:14" ht="16.5">
      <c r="A14" s="13"/>
      <c r="B14" s="31"/>
      <c r="C14" s="31"/>
      <c r="D14" s="31"/>
      <c r="E14" s="31"/>
      <c r="F14" s="31"/>
      <c r="G14" s="31"/>
      <c r="H14" s="31"/>
      <c r="I14" s="31"/>
      <c r="J14" s="13"/>
      <c r="K14" s="13"/>
    </row>
    <row r="15" spans="1:14" s="7" customFormat="1" ht="20.25">
      <c r="A15" s="113" t="s">
        <v>13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M15" s="75"/>
    </row>
    <row r="16" spans="1:14" ht="16.5" customHeight="1">
      <c r="A16" s="13"/>
      <c r="B16" s="13"/>
      <c r="C16" s="13"/>
      <c r="D16" s="13"/>
      <c r="E16" s="13"/>
      <c r="F16" s="13"/>
      <c r="G16" s="13"/>
      <c r="H16" s="13"/>
      <c r="I16" s="13"/>
      <c r="J16" s="115"/>
      <c r="K16" s="115"/>
    </row>
    <row r="17" spans="1:12" ht="27" customHeight="1">
      <c r="A17" s="116" t="s">
        <v>11</v>
      </c>
      <c r="B17" s="118" t="s">
        <v>139</v>
      </c>
      <c r="C17" s="137"/>
      <c r="D17" s="137"/>
      <c r="E17" s="137"/>
      <c r="F17" s="137"/>
      <c r="G17" s="137"/>
      <c r="H17" s="138" t="s">
        <v>23</v>
      </c>
      <c r="I17" s="139"/>
      <c r="J17" s="116" t="s">
        <v>34</v>
      </c>
      <c r="K17" s="116"/>
    </row>
    <row r="18" spans="1:12" ht="33" customHeight="1">
      <c r="A18" s="116"/>
      <c r="B18" s="117" t="s">
        <v>29</v>
      </c>
      <c r="C18" s="116"/>
      <c r="D18" s="117" t="s">
        <v>30</v>
      </c>
      <c r="E18" s="116"/>
      <c r="F18" s="142" t="s">
        <v>35</v>
      </c>
      <c r="G18" s="143"/>
      <c r="H18" s="140"/>
      <c r="I18" s="141"/>
      <c r="J18" s="116"/>
      <c r="K18" s="116"/>
    </row>
    <row r="19" spans="1:12" ht="22.5" customHeight="1">
      <c r="A19" s="116"/>
      <c r="B19" s="81" t="s">
        <v>14</v>
      </c>
      <c r="C19" s="81" t="s">
        <v>12</v>
      </c>
      <c r="D19" s="81" t="s">
        <v>14</v>
      </c>
      <c r="E19" s="81" t="s">
        <v>12</v>
      </c>
      <c r="F19" s="81" t="s">
        <v>14</v>
      </c>
      <c r="G19" s="81" t="s">
        <v>12</v>
      </c>
      <c r="H19" s="81" t="s">
        <v>14</v>
      </c>
      <c r="I19" s="81" t="s">
        <v>12</v>
      </c>
      <c r="J19" s="37"/>
      <c r="K19" s="37"/>
    </row>
    <row r="20" spans="1:12" ht="22.5" customHeight="1">
      <c r="A20" s="81" t="s">
        <v>0</v>
      </c>
      <c r="B20" s="42">
        <v>0</v>
      </c>
      <c r="C20" s="91">
        <v>0</v>
      </c>
      <c r="D20" s="42">
        <v>0</v>
      </c>
      <c r="E20" s="91">
        <v>0</v>
      </c>
      <c r="F20" s="42">
        <v>0</v>
      </c>
      <c r="G20" s="91">
        <v>0</v>
      </c>
      <c r="H20" s="42">
        <f>B20+D20+F20</f>
        <v>0</v>
      </c>
      <c r="I20" s="42">
        <f>C20+E20+G20</f>
        <v>0</v>
      </c>
      <c r="J20" s="37"/>
      <c r="K20" s="37"/>
    </row>
    <row r="21" spans="1:12" ht="21" customHeight="1">
      <c r="A21" s="81" t="s">
        <v>1</v>
      </c>
      <c r="B21" s="42">
        <v>0</v>
      </c>
      <c r="C21" s="91">
        <v>0</v>
      </c>
      <c r="D21" s="42">
        <v>0</v>
      </c>
      <c r="E21" s="91">
        <v>0</v>
      </c>
      <c r="F21" s="42">
        <v>0</v>
      </c>
      <c r="G21" s="91">
        <v>0</v>
      </c>
      <c r="H21" s="42">
        <v>0</v>
      </c>
      <c r="I21" s="42">
        <f t="shared" ref="I21:I31" si="0">C21+E21+G21</f>
        <v>0</v>
      </c>
      <c r="J21" s="89"/>
      <c r="K21" s="89"/>
      <c r="L21" s="11"/>
    </row>
    <row r="22" spans="1:12" ht="21" customHeight="1">
      <c r="A22" s="81" t="s">
        <v>2</v>
      </c>
      <c r="B22" s="42">
        <v>2</v>
      </c>
      <c r="C22" s="108">
        <v>450000</v>
      </c>
      <c r="D22" s="42">
        <v>0</v>
      </c>
      <c r="E22" s="42">
        <v>0</v>
      </c>
      <c r="F22" s="42">
        <v>0</v>
      </c>
      <c r="G22" s="91">
        <v>0</v>
      </c>
      <c r="H22" s="42">
        <f t="shared" ref="H22:H31" si="1">B22+D22+F22</f>
        <v>2</v>
      </c>
      <c r="I22" s="42">
        <f t="shared" si="0"/>
        <v>450000</v>
      </c>
      <c r="J22" s="89"/>
      <c r="K22" s="89"/>
      <c r="L22" s="11"/>
    </row>
    <row r="23" spans="1:12" ht="21" customHeight="1">
      <c r="A23" s="81" t="s">
        <v>3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f t="shared" si="1"/>
        <v>0</v>
      </c>
      <c r="I23" s="42">
        <f t="shared" si="0"/>
        <v>0</v>
      </c>
      <c r="J23" s="89"/>
      <c r="K23" s="89"/>
      <c r="L23" s="11"/>
    </row>
    <row r="24" spans="1:12" ht="21" customHeight="1">
      <c r="A24" s="81" t="s">
        <v>4</v>
      </c>
      <c r="B24" s="42">
        <v>1</v>
      </c>
      <c r="C24" s="42">
        <v>55000</v>
      </c>
      <c r="D24" s="42"/>
      <c r="E24" s="42"/>
      <c r="F24" s="42"/>
      <c r="G24" s="91"/>
      <c r="H24" s="42">
        <f t="shared" si="1"/>
        <v>1</v>
      </c>
      <c r="I24" s="42">
        <f t="shared" si="0"/>
        <v>55000</v>
      </c>
      <c r="J24" s="89"/>
      <c r="K24" s="89"/>
      <c r="L24" s="11"/>
    </row>
    <row r="25" spans="1:12" ht="21" customHeight="1">
      <c r="A25" s="81" t="s">
        <v>5</v>
      </c>
      <c r="B25" s="42"/>
      <c r="C25" s="91"/>
      <c r="D25" s="42"/>
      <c r="E25" s="42"/>
      <c r="F25" s="42"/>
      <c r="G25" s="91"/>
      <c r="H25" s="42">
        <f t="shared" si="1"/>
        <v>0</v>
      </c>
      <c r="I25" s="42">
        <f t="shared" si="0"/>
        <v>0</v>
      </c>
      <c r="J25" s="89"/>
      <c r="K25" s="89"/>
      <c r="L25" s="11"/>
    </row>
    <row r="26" spans="1:12" ht="21" customHeight="1">
      <c r="A26" s="81" t="s">
        <v>101</v>
      </c>
      <c r="B26" s="42"/>
      <c r="C26" s="91"/>
      <c r="D26" s="42"/>
      <c r="E26" s="42"/>
      <c r="F26" s="42"/>
      <c r="G26" s="91"/>
      <c r="H26" s="42">
        <f t="shared" si="1"/>
        <v>0</v>
      </c>
      <c r="I26" s="42">
        <f t="shared" si="0"/>
        <v>0</v>
      </c>
      <c r="J26" s="89"/>
      <c r="K26" s="89"/>
      <c r="L26" s="11"/>
    </row>
    <row r="27" spans="1:12" ht="21" customHeight="1">
      <c r="A27" s="81" t="s">
        <v>100</v>
      </c>
      <c r="B27" s="42"/>
      <c r="C27" s="42"/>
      <c r="D27" s="42"/>
      <c r="E27" s="42"/>
      <c r="F27" s="42"/>
      <c r="G27" s="91"/>
      <c r="H27" s="42">
        <f t="shared" si="1"/>
        <v>0</v>
      </c>
      <c r="I27" s="42">
        <f t="shared" si="0"/>
        <v>0</v>
      </c>
      <c r="J27" s="89"/>
      <c r="K27" s="89"/>
      <c r="L27" s="11"/>
    </row>
    <row r="28" spans="1:12" ht="21" customHeight="1">
      <c r="A28" s="81" t="s">
        <v>17</v>
      </c>
      <c r="B28" s="42">
        <v>1</v>
      </c>
      <c r="C28" s="42">
        <v>220000</v>
      </c>
      <c r="D28" s="42"/>
      <c r="E28" s="42"/>
      <c r="F28" s="42"/>
      <c r="G28" s="91"/>
      <c r="H28" s="42">
        <f t="shared" si="1"/>
        <v>1</v>
      </c>
      <c r="I28" s="42">
        <f t="shared" si="0"/>
        <v>220000</v>
      </c>
      <c r="J28" s="89"/>
      <c r="K28" s="89"/>
      <c r="L28" s="11"/>
    </row>
    <row r="29" spans="1:12" ht="21" customHeight="1">
      <c r="A29" s="81" t="s">
        <v>18</v>
      </c>
      <c r="B29" s="42">
        <v>1</v>
      </c>
      <c r="C29" s="42">
        <v>504000</v>
      </c>
      <c r="D29" s="42"/>
      <c r="E29" s="42"/>
      <c r="F29" s="42"/>
      <c r="G29" s="91"/>
      <c r="H29" s="42">
        <f t="shared" si="1"/>
        <v>1</v>
      </c>
      <c r="I29" s="42">
        <f t="shared" si="0"/>
        <v>504000</v>
      </c>
      <c r="J29" s="89"/>
      <c r="K29" s="89"/>
      <c r="L29" s="11"/>
    </row>
    <row r="30" spans="1:12" ht="21" customHeight="1">
      <c r="A30" s="81" t="s">
        <v>15</v>
      </c>
      <c r="B30" s="42"/>
      <c r="C30" s="42"/>
      <c r="D30" s="42"/>
      <c r="E30" s="42"/>
      <c r="F30" s="42"/>
      <c r="G30" s="91"/>
      <c r="H30" s="42">
        <f t="shared" si="1"/>
        <v>0</v>
      </c>
      <c r="I30" s="42">
        <f t="shared" si="0"/>
        <v>0</v>
      </c>
      <c r="J30" s="89"/>
      <c r="K30" s="89"/>
      <c r="L30" s="11"/>
    </row>
    <row r="31" spans="1:12" ht="21" customHeight="1">
      <c r="A31" s="81" t="s">
        <v>16</v>
      </c>
      <c r="B31" s="42"/>
      <c r="C31" s="42"/>
      <c r="D31" s="42"/>
      <c r="E31" s="42"/>
      <c r="F31" s="42"/>
      <c r="G31" s="91"/>
      <c r="H31" s="42">
        <f t="shared" si="1"/>
        <v>0</v>
      </c>
      <c r="I31" s="42">
        <f t="shared" si="0"/>
        <v>0</v>
      </c>
      <c r="J31" s="89"/>
      <c r="K31" s="89"/>
    </row>
    <row r="32" spans="1:12" ht="21" customHeight="1">
      <c r="A32" s="34" t="s">
        <v>38</v>
      </c>
      <c r="B32" s="43">
        <f t="shared" ref="B32:I32" si="2">SUM(B20:B31)</f>
        <v>5</v>
      </c>
      <c r="C32" s="43">
        <f t="shared" si="2"/>
        <v>1229000</v>
      </c>
      <c r="D32" s="43">
        <f t="shared" si="2"/>
        <v>0</v>
      </c>
      <c r="E32" s="43">
        <f t="shared" si="2"/>
        <v>0</v>
      </c>
      <c r="F32" s="43">
        <f t="shared" si="2"/>
        <v>0</v>
      </c>
      <c r="G32" s="90">
        <f t="shared" si="2"/>
        <v>0</v>
      </c>
      <c r="H32" s="43">
        <f t="shared" si="2"/>
        <v>5</v>
      </c>
      <c r="I32" s="43">
        <f t="shared" si="2"/>
        <v>1229000</v>
      </c>
      <c r="J32" s="89"/>
      <c r="K32" s="89"/>
    </row>
    <row r="33" ht="26.25" customHeight="1"/>
  </sheetData>
  <mergeCells count="39">
    <mergeCell ref="A1:K1"/>
    <mergeCell ref="A4:K4"/>
    <mergeCell ref="J5:K5"/>
    <mergeCell ref="A6:C6"/>
    <mergeCell ref="D6:E6"/>
    <mergeCell ref="F6:G6"/>
    <mergeCell ref="J6:K6"/>
    <mergeCell ref="H6:I6"/>
    <mergeCell ref="J10:K10"/>
    <mergeCell ref="B11:C11"/>
    <mergeCell ref="A17:A19"/>
    <mergeCell ref="B18:C18"/>
    <mergeCell ref="D18:E18"/>
    <mergeCell ref="F18:G18"/>
    <mergeCell ref="A15:K15"/>
    <mergeCell ref="B17:G17"/>
    <mergeCell ref="J17:K18"/>
    <mergeCell ref="J13:K13"/>
    <mergeCell ref="H13:I13"/>
    <mergeCell ref="D11:E11"/>
    <mergeCell ref="F11:G11"/>
    <mergeCell ref="H11:I11"/>
    <mergeCell ref="J11:K11"/>
    <mergeCell ref="F13:G13"/>
    <mergeCell ref="H7:I7"/>
    <mergeCell ref="A9:K9"/>
    <mergeCell ref="A7:C7"/>
    <mergeCell ref="D7:E7"/>
    <mergeCell ref="F7:G7"/>
    <mergeCell ref="J7:K7"/>
    <mergeCell ref="B12:C12"/>
    <mergeCell ref="D12:E12"/>
    <mergeCell ref="J16:K16"/>
    <mergeCell ref="H17:I18"/>
    <mergeCell ref="H12:I12"/>
    <mergeCell ref="J12:K12"/>
    <mergeCell ref="F12:G12"/>
    <mergeCell ref="B13:C13"/>
    <mergeCell ref="D13:E13"/>
  </mergeCells>
  <phoneticPr fontId="2" type="noConversion"/>
  <pageMargins left="0.46" right="0.4" top="0.82" bottom="0.81" header="0.5" footer="0.5"/>
  <pageSetup paperSize="9" scale="78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33"/>
  <sheetViews>
    <sheetView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6" sqref="D6"/>
    </sheetView>
  </sheetViews>
  <sheetFormatPr defaultColWidth="8.88671875" defaultRowHeight="13.5"/>
  <cols>
    <col min="1" max="1" width="17.33203125" style="3" customWidth="1"/>
    <col min="2" max="2" width="24.6640625" style="3" customWidth="1"/>
    <col min="3" max="3" width="10.44140625" style="1" customWidth="1"/>
    <col min="4" max="4" width="54.88671875" style="12" bestFit="1" customWidth="1"/>
    <col min="5" max="5" width="14" style="2" bestFit="1" customWidth="1"/>
    <col min="6" max="6" width="48.5546875" style="2" bestFit="1" customWidth="1"/>
    <col min="7" max="7" width="17.44140625" style="2" customWidth="1"/>
    <col min="8" max="8" width="14.6640625" style="2" bestFit="1" customWidth="1"/>
    <col min="9" max="9" width="9.88671875" style="9" customWidth="1"/>
    <col min="10" max="10" width="15.109375" style="1" customWidth="1"/>
    <col min="11" max="16384" width="8.88671875" style="1"/>
  </cols>
  <sheetData>
    <row r="1" spans="1:10" s="5" customFormat="1" ht="55.5" customHeight="1">
      <c r="A1" s="147" t="s">
        <v>144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21" customHeight="1">
      <c r="A2" s="165" t="s">
        <v>61</v>
      </c>
      <c r="B2" s="165"/>
      <c r="C2" s="13"/>
      <c r="D2" s="14"/>
      <c r="E2" s="125"/>
      <c r="F2" s="125"/>
      <c r="G2" s="125"/>
      <c r="H2" s="125"/>
      <c r="I2" s="125"/>
      <c r="J2" s="38" t="s">
        <v>39</v>
      </c>
    </row>
    <row r="3" spans="1:10" s="10" customFormat="1" ht="24" customHeight="1">
      <c r="A3" s="81" t="s">
        <v>11</v>
      </c>
      <c r="B3" s="81" t="s">
        <v>40</v>
      </c>
      <c r="C3" s="81" t="s">
        <v>11</v>
      </c>
      <c r="D3" s="81" t="s">
        <v>31</v>
      </c>
      <c r="E3" s="16" t="s">
        <v>12</v>
      </c>
      <c r="F3" s="16" t="s">
        <v>24</v>
      </c>
      <c r="G3" s="16" t="s">
        <v>25</v>
      </c>
      <c r="H3" s="16" t="s">
        <v>26</v>
      </c>
      <c r="I3" s="17" t="s">
        <v>27</v>
      </c>
      <c r="J3" s="16" t="s">
        <v>28</v>
      </c>
    </row>
    <row r="4" spans="1:10" s="4" customFormat="1" ht="24" customHeight="1">
      <c r="A4" s="25"/>
      <c r="B4" s="25"/>
      <c r="C4" s="26"/>
      <c r="D4" s="27" t="s">
        <v>143</v>
      </c>
      <c r="E4" s="29">
        <f>E7+E11+E14</f>
        <v>504000</v>
      </c>
      <c r="F4" s="29"/>
      <c r="G4" s="29"/>
      <c r="H4" s="29"/>
      <c r="I4" s="39">
        <f>I7+I11+I14</f>
        <v>1</v>
      </c>
      <c r="J4" s="28"/>
    </row>
    <row r="5" spans="1:10" s="4" customFormat="1" ht="24" customHeight="1">
      <c r="A5" s="175" t="s">
        <v>29</v>
      </c>
      <c r="B5" s="76">
        <v>44903</v>
      </c>
      <c r="C5" s="76" t="s">
        <v>78</v>
      </c>
      <c r="D5" s="86" t="s">
        <v>171</v>
      </c>
      <c r="E5" s="74">
        <v>504000</v>
      </c>
      <c r="F5" s="76" t="s">
        <v>142</v>
      </c>
      <c r="G5" s="72" t="s">
        <v>75</v>
      </c>
      <c r="H5" s="87" t="s">
        <v>85</v>
      </c>
      <c r="I5" s="76"/>
      <c r="J5" s="76"/>
    </row>
    <row r="6" spans="1:10" s="4" customFormat="1" ht="24" customHeight="1">
      <c r="A6" s="176"/>
      <c r="B6" s="65"/>
      <c r="C6" s="100"/>
      <c r="D6" s="100"/>
      <c r="E6" s="56"/>
      <c r="F6" s="55"/>
      <c r="G6" s="66"/>
      <c r="H6" s="66"/>
      <c r="I6" s="50"/>
      <c r="J6" s="51"/>
    </row>
    <row r="7" spans="1:10" s="4" customFormat="1" ht="24" customHeight="1">
      <c r="A7" s="107"/>
      <c r="B7" s="107"/>
      <c r="C7" s="106"/>
      <c r="D7" s="105" t="s">
        <v>133</v>
      </c>
      <c r="E7" s="104">
        <f>SUM(E5:E6)</f>
        <v>504000</v>
      </c>
      <c r="F7" s="103"/>
      <c r="G7" s="103"/>
      <c r="H7" s="103"/>
      <c r="I7" s="102">
        <f>E7/E4</f>
        <v>1</v>
      </c>
      <c r="J7" s="101"/>
    </row>
    <row r="8" spans="1:10" s="4" customFormat="1" ht="24" customHeight="1">
      <c r="A8" s="177" t="s">
        <v>30</v>
      </c>
      <c r="B8" s="65"/>
      <c r="C8" s="100"/>
      <c r="D8" s="56"/>
      <c r="E8" s="109"/>
      <c r="F8" s="55"/>
      <c r="G8" s="52"/>
      <c r="H8" s="55"/>
      <c r="I8" s="50"/>
      <c r="J8" s="98"/>
    </row>
    <row r="9" spans="1:10" s="4" customFormat="1" ht="24" customHeight="1">
      <c r="A9" s="178"/>
      <c r="B9" s="65"/>
      <c r="C9" s="100"/>
      <c r="D9" s="56"/>
      <c r="E9" s="109"/>
      <c r="F9" s="55"/>
      <c r="G9" s="52"/>
      <c r="H9" s="55"/>
      <c r="I9" s="50"/>
      <c r="J9" s="98"/>
    </row>
    <row r="10" spans="1:10" s="4" customFormat="1" ht="24" customHeight="1">
      <c r="A10" s="179"/>
      <c r="B10" s="65"/>
      <c r="C10" s="100"/>
      <c r="D10" s="56"/>
      <c r="E10" s="109"/>
      <c r="F10" s="55"/>
      <c r="G10" s="52"/>
      <c r="H10" s="55"/>
      <c r="I10" s="50"/>
      <c r="J10" s="98"/>
    </row>
    <row r="11" spans="1:10" s="4" customFormat="1" ht="24" customHeight="1">
      <c r="A11" s="62"/>
      <c r="B11" s="62"/>
      <c r="C11" s="63"/>
      <c r="D11" s="22" t="s">
        <v>104</v>
      </c>
      <c r="E11" s="64">
        <f>SUM(E8:E10)</f>
        <v>0</v>
      </c>
      <c r="F11" s="24"/>
      <c r="G11" s="24"/>
      <c r="H11" s="24"/>
      <c r="I11" s="40">
        <f>E11/E4</f>
        <v>0</v>
      </c>
      <c r="J11" s="64"/>
    </row>
    <row r="12" spans="1:10" s="4" customFormat="1" ht="24.95" customHeight="1">
      <c r="A12" s="177" t="s">
        <v>35</v>
      </c>
      <c r="B12" s="65"/>
      <c r="C12" s="65"/>
      <c r="D12" s="65"/>
      <c r="E12" s="65"/>
      <c r="F12" s="65"/>
      <c r="G12" s="65"/>
      <c r="H12" s="65"/>
      <c r="I12" s="65"/>
      <c r="J12" s="65"/>
    </row>
    <row r="13" spans="1:10" s="4" customFormat="1" ht="24.95" customHeight="1">
      <c r="A13" s="179"/>
      <c r="B13" s="20"/>
      <c r="C13" s="97"/>
      <c r="D13" s="18"/>
      <c r="E13" s="96"/>
      <c r="F13" s="95"/>
      <c r="G13" s="94"/>
      <c r="H13" s="94"/>
      <c r="I13" s="93"/>
      <c r="J13" s="92"/>
    </row>
    <row r="14" spans="1:10" s="4" customFormat="1" ht="24.95" customHeight="1">
      <c r="A14" s="107"/>
      <c r="B14" s="62"/>
      <c r="C14" s="67"/>
      <c r="D14" s="22" t="s">
        <v>104</v>
      </c>
      <c r="E14" s="64">
        <f>SUM(E13:E13)</f>
        <v>0</v>
      </c>
      <c r="F14" s="24"/>
      <c r="G14" s="24"/>
      <c r="H14" s="24"/>
      <c r="I14" s="40">
        <f>E14/E4</f>
        <v>0</v>
      </c>
      <c r="J14" s="68"/>
    </row>
    <row r="15" spans="1:10" s="4" customFormat="1" ht="24.95" customHeight="1"/>
    <row r="16" spans="1:10" s="4" customFormat="1" ht="24.95" customHeight="1"/>
    <row r="17" spans="1:10" s="4" customFormat="1" ht="24.95" customHeight="1">
      <c r="B17" s="2"/>
      <c r="C17" s="2"/>
      <c r="D17" s="2"/>
      <c r="E17" s="2"/>
      <c r="F17" s="9"/>
      <c r="G17" s="1"/>
    </row>
    <row r="18" spans="1:10" s="4" customFormat="1" ht="24.95" customHeight="1">
      <c r="A18" s="12"/>
      <c r="B18" s="12"/>
      <c r="C18" s="2"/>
      <c r="D18" s="2"/>
      <c r="E18" s="2"/>
      <c r="F18" s="2"/>
      <c r="G18" s="9"/>
      <c r="H18" s="1"/>
    </row>
    <row r="19" spans="1:10" s="4" customFormat="1" ht="24.95" customHeight="1">
      <c r="B19" s="12"/>
      <c r="C19" s="2"/>
      <c r="D19" s="2"/>
      <c r="E19" s="2"/>
      <c r="F19" s="2"/>
      <c r="G19" s="9"/>
      <c r="H19" s="1"/>
    </row>
    <row r="20" spans="1:10" s="4" customFormat="1" ht="24.95" customHeight="1">
      <c r="B20" s="1"/>
      <c r="C20" s="12"/>
      <c r="D20" s="2"/>
      <c r="E20" s="2"/>
      <c r="F20" s="2"/>
      <c r="G20" s="2"/>
      <c r="H20" s="9"/>
      <c r="I20" s="1"/>
    </row>
    <row r="21" spans="1:10" s="4" customFormat="1" ht="24.95" customHeight="1">
      <c r="A21" s="1"/>
      <c r="B21" s="1"/>
      <c r="C21" s="12"/>
      <c r="D21" s="2"/>
      <c r="E21" s="2"/>
      <c r="F21" s="2"/>
      <c r="G21" s="2"/>
      <c r="H21" s="9"/>
      <c r="I21" s="1"/>
    </row>
    <row r="22" spans="1:10" s="4" customFormat="1" ht="24.95" customHeight="1">
      <c r="A22" s="1"/>
      <c r="B22" s="1"/>
      <c r="C22" s="12"/>
      <c r="D22" s="2"/>
      <c r="E22" s="2"/>
      <c r="F22" s="2"/>
      <c r="G22" s="2"/>
      <c r="H22" s="9"/>
      <c r="I22" s="1"/>
    </row>
    <row r="23" spans="1:10" s="4" customFormat="1" ht="24.95" customHeight="1">
      <c r="A23" s="1"/>
      <c r="B23" s="1"/>
      <c r="C23" s="12"/>
      <c r="D23" s="2"/>
      <c r="E23" s="2"/>
      <c r="F23" s="2"/>
      <c r="G23" s="2"/>
      <c r="H23" s="9"/>
      <c r="I23" s="1"/>
    </row>
    <row r="24" spans="1:10" s="4" customFormat="1" ht="24.95" customHeight="1">
      <c r="A24" s="3"/>
      <c r="B24" s="3"/>
      <c r="C24" s="1"/>
      <c r="D24" s="12"/>
      <c r="E24" s="2"/>
      <c r="F24" s="2"/>
      <c r="G24" s="2"/>
      <c r="H24" s="2"/>
      <c r="I24" s="9"/>
      <c r="J24" s="1"/>
    </row>
    <row r="25" spans="1:10" s="4" customFormat="1" ht="24.95" customHeight="1">
      <c r="A25" s="3"/>
      <c r="B25" s="3"/>
      <c r="C25" s="1"/>
      <c r="D25" s="12"/>
      <c r="E25" s="2"/>
      <c r="F25" s="2"/>
      <c r="G25" s="2"/>
      <c r="H25" s="2"/>
      <c r="I25" s="9"/>
      <c r="J25" s="1"/>
    </row>
    <row r="26" spans="1:10" s="4" customFormat="1" ht="24.95" customHeight="1">
      <c r="A26" s="3"/>
      <c r="B26" s="3"/>
      <c r="C26" s="1"/>
      <c r="D26" s="12"/>
      <c r="E26" s="2"/>
      <c r="F26" s="2"/>
      <c r="G26" s="2"/>
      <c r="H26" s="2"/>
      <c r="I26" s="9"/>
      <c r="J26" s="1"/>
    </row>
    <row r="27" spans="1:10" s="4" customFormat="1" ht="24.95" customHeight="1">
      <c r="A27" s="3"/>
      <c r="B27" s="3"/>
      <c r="C27" s="1"/>
      <c r="D27" s="12"/>
      <c r="E27" s="2"/>
      <c r="F27" s="2"/>
      <c r="G27" s="2"/>
      <c r="H27" s="2"/>
      <c r="I27" s="9"/>
      <c r="J27" s="1"/>
    </row>
    <row r="28" spans="1:10" s="4" customFormat="1" ht="24.95" customHeight="1">
      <c r="A28" s="3"/>
      <c r="B28" s="3"/>
      <c r="C28" s="1"/>
      <c r="D28" s="12"/>
      <c r="E28" s="2"/>
      <c r="F28" s="2"/>
      <c r="G28" s="2"/>
      <c r="H28" s="2"/>
      <c r="I28" s="9"/>
      <c r="J28" s="1"/>
    </row>
    <row r="29" spans="1:10" s="4" customFormat="1" ht="24.95" customHeight="1">
      <c r="A29" s="3"/>
      <c r="B29" s="3"/>
      <c r="C29" s="1"/>
      <c r="D29" s="12"/>
      <c r="E29" s="2"/>
      <c r="F29" s="2"/>
      <c r="G29" s="2"/>
      <c r="H29" s="2"/>
      <c r="I29" s="9"/>
      <c r="J29" s="1"/>
    </row>
    <row r="30" spans="1:10" s="4" customFormat="1" ht="24.95" customHeight="1">
      <c r="B30" s="3"/>
      <c r="C30" s="1"/>
      <c r="D30" s="12"/>
      <c r="E30" s="2"/>
      <c r="F30" s="2"/>
      <c r="G30" s="2"/>
      <c r="H30" s="2"/>
      <c r="I30" s="9"/>
      <c r="J30" s="1"/>
    </row>
    <row r="31" spans="1:10" s="4" customFormat="1" ht="24.95" customHeight="1">
      <c r="B31" s="3"/>
      <c r="C31" s="1"/>
      <c r="D31" s="12"/>
      <c r="E31" s="2"/>
      <c r="F31" s="2"/>
      <c r="G31" s="2"/>
      <c r="H31" s="2"/>
      <c r="I31" s="9"/>
      <c r="J31" s="1"/>
    </row>
    <row r="32" spans="1:10" s="4" customFormat="1" ht="24.95" customHeight="1">
      <c r="B32" s="3"/>
      <c r="C32" s="1"/>
      <c r="D32" s="12"/>
      <c r="E32" s="2"/>
      <c r="F32" s="2"/>
      <c r="G32" s="2"/>
      <c r="H32" s="2"/>
      <c r="I32" s="9"/>
      <c r="J32" s="1"/>
    </row>
    <row r="33" spans="1:10" s="4" customFormat="1" ht="24.95" customHeight="1">
      <c r="A33" s="3"/>
      <c r="B33" s="3"/>
      <c r="C33" s="1"/>
      <c r="D33" s="12"/>
      <c r="E33" s="2"/>
      <c r="F33" s="2"/>
      <c r="G33" s="2"/>
      <c r="H33" s="2"/>
      <c r="I33" s="9"/>
      <c r="J33" s="1"/>
    </row>
  </sheetData>
  <mergeCells count="6">
    <mergeCell ref="A5:A6"/>
    <mergeCell ref="A8:A10"/>
    <mergeCell ref="A12:A13"/>
    <mergeCell ref="A1:J1"/>
    <mergeCell ref="A2:B2"/>
    <mergeCell ref="E2:I2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7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33"/>
  <sheetViews>
    <sheetView zoomScaleNormal="100" workbookViewId="0">
      <selection activeCell="F13" sqref="F13:G13"/>
    </sheetView>
  </sheetViews>
  <sheetFormatPr defaultColWidth="8.88671875" defaultRowHeight="13.5"/>
  <cols>
    <col min="1" max="1" width="8.33203125" style="6" customWidth="1"/>
    <col min="2" max="2" width="10" style="6" customWidth="1"/>
    <col min="3" max="3" width="11.6640625" style="6" customWidth="1"/>
    <col min="4" max="4" width="10" style="6" customWidth="1"/>
    <col min="5" max="5" width="12.5546875" style="6" customWidth="1"/>
    <col min="6" max="6" width="10" style="6" customWidth="1"/>
    <col min="7" max="7" width="13.5546875" style="6" bestFit="1" customWidth="1"/>
    <col min="8" max="8" width="10" style="6" customWidth="1"/>
    <col min="9" max="9" width="12.21875" style="6" customWidth="1"/>
    <col min="10" max="10" width="6.6640625" style="6" customWidth="1"/>
    <col min="11" max="11" width="9" style="6" customWidth="1"/>
    <col min="12" max="16384" width="8.88671875" style="6"/>
  </cols>
  <sheetData>
    <row r="1" spans="1:11" ht="47.25" customHeight="1">
      <c r="A1" s="114" t="s">
        <v>146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6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6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7" customFormat="1" ht="20.25">
      <c r="A4" s="113" t="s">
        <v>19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16.5" customHeight="1">
      <c r="A5" s="13"/>
      <c r="B5" s="13"/>
      <c r="C5" s="13"/>
      <c r="D5" s="13"/>
      <c r="E5" s="13"/>
      <c r="F5" s="13"/>
      <c r="G5" s="13"/>
      <c r="H5" s="13"/>
      <c r="I5" s="13"/>
      <c r="J5" s="115" t="s">
        <v>39</v>
      </c>
      <c r="K5" s="115"/>
    </row>
    <row r="6" spans="1:11" ht="26.25" customHeight="1">
      <c r="A6" s="116" t="s">
        <v>6</v>
      </c>
      <c r="B6" s="116"/>
      <c r="C6" s="116"/>
      <c r="D6" s="116" t="s">
        <v>47</v>
      </c>
      <c r="E6" s="116"/>
      <c r="F6" s="117" t="s">
        <v>7</v>
      </c>
      <c r="G6" s="116"/>
      <c r="H6" s="118" t="s">
        <v>20</v>
      </c>
      <c r="I6" s="119"/>
      <c r="J6" s="116" t="s">
        <v>8</v>
      </c>
      <c r="K6" s="116"/>
    </row>
    <row r="7" spans="1:11" ht="26.25" customHeight="1">
      <c r="A7" s="162">
        <v>3120000</v>
      </c>
      <c r="B7" s="162"/>
      <c r="C7" s="162"/>
      <c r="D7" s="133">
        <v>610000</v>
      </c>
      <c r="E7" s="133"/>
      <c r="F7" s="133">
        <f>I32</f>
        <v>1570500</v>
      </c>
      <c r="G7" s="133"/>
      <c r="H7" s="121">
        <f>A7-F7</f>
        <v>1549500</v>
      </c>
      <c r="I7" s="122"/>
      <c r="J7" s="123">
        <f>F7/A7</f>
        <v>0.5033653846153846</v>
      </c>
      <c r="K7" s="124"/>
    </row>
    <row r="8" spans="1:11" ht="16.5">
      <c r="A8" s="13"/>
      <c r="B8" s="13"/>
      <c r="C8" s="13"/>
      <c r="D8" s="13"/>
      <c r="E8" s="13" t="s">
        <v>9</v>
      </c>
      <c r="F8" s="13"/>
      <c r="G8" s="13"/>
      <c r="H8" s="13"/>
      <c r="I8" s="13"/>
      <c r="J8" s="13"/>
      <c r="K8" s="13"/>
    </row>
    <row r="9" spans="1:11" s="7" customFormat="1" ht="20.25">
      <c r="A9" s="113" t="s">
        <v>10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</row>
    <row r="10" spans="1:11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125"/>
      <c r="K10" s="125"/>
    </row>
    <row r="11" spans="1:11" ht="34.5" customHeight="1">
      <c r="A11" s="80" t="s">
        <v>11</v>
      </c>
      <c r="B11" s="126" t="s">
        <v>29</v>
      </c>
      <c r="C11" s="127"/>
      <c r="D11" s="126" t="s">
        <v>30</v>
      </c>
      <c r="E11" s="127"/>
      <c r="F11" s="128" t="s">
        <v>35</v>
      </c>
      <c r="G11" s="129"/>
      <c r="H11" s="126" t="s">
        <v>32</v>
      </c>
      <c r="I11" s="127"/>
      <c r="J11" s="127" t="s">
        <v>28</v>
      </c>
      <c r="K11" s="127"/>
    </row>
    <row r="12" spans="1:11" ht="26.25" customHeight="1">
      <c r="A12" s="81" t="s">
        <v>36</v>
      </c>
      <c r="B12" s="134">
        <v>610000</v>
      </c>
      <c r="C12" s="133"/>
      <c r="D12" s="134">
        <v>0</v>
      </c>
      <c r="E12" s="133"/>
      <c r="F12" s="163">
        <v>0</v>
      </c>
      <c r="G12" s="164"/>
      <c r="H12" s="134">
        <f>B12+D12+F12</f>
        <v>610000</v>
      </c>
      <c r="I12" s="133"/>
      <c r="J12" s="135"/>
      <c r="K12" s="136"/>
    </row>
    <row r="13" spans="1:11" s="8" customFormat="1" ht="26.25" customHeight="1">
      <c r="A13" s="81" t="s">
        <v>37</v>
      </c>
      <c r="B13" s="130">
        <f>B12/$H$12</f>
        <v>1</v>
      </c>
      <c r="C13" s="131"/>
      <c r="D13" s="130">
        <f>D12/$H$12</f>
        <v>0</v>
      </c>
      <c r="E13" s="131"/>
      <c r="F13" s="130">
        <f>F12/$H$12</f>
        <v>0</v>
      </c>
      <c r="G13" s="131"/>
      <c r="H13" s="130">
        <v>1</v>
      </c>
      <c r="I13" s="131"/>
      <c r="J13" s="132"/>
      <c r="K13" s="132"/>
    </row>
    <row r="14" spans="1:11" ht="16.5">
      <c r="A14" s="13"/>
      <c r="B14" s="31"/>
      <c r="C14" s="31"/>
      <c r="D14" s="31"/>
      <c r="E14" s="31"/>
      <c r="F14" s="31"/>
      <c r="G14" s="31"/>
      <c r="H14" s="31"/>
      <c r="I14" s="31"/>
      <c r="J14" s="13"/>
      <c r="K14" s="13"/>
    </row>
    <row r="15" spans="1:11" s="7" customFormat="1" ht="20.25">
      <c r="A15" s="113" t="s">
        <v>13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</row>
    <row r="16" spans="1:11" ht="16.5" customHeight="1">
      <c r="A16" s="13"/>
      <c r="B16" s="13"/>
      <c r="C16" s="13"/>
      <c r="D16" s="13"/>
      <c r="E16" s="13"/>
      <c r="F16" s="13"/>
      <c r="G16" s="13"/>
      <c r="H16" s="13"/>
      <c r="I16" s="13"/>
      <c r="J16" s="115"/>
      <c r="K16" s="115"/>
    </row>
    <row r="17" spans="1:14" ht="27" customHeight="1">
      <c r="A17" s="116" t="s">
        <v>11</v>
      </c>
      <c r="B17" s="118" t="s">
        <v>145</v>
      </c>
      <c r="C17" s="137"/>
      <c r="D17" s="137"/>
      <c r="E17" s="137"/>
      <c r="F17" s="137"/>
      <c r="G17" s="137"/>
      <c r="H17" s="138" t="s">
        <v>23</v>
      </c>
      <c r="I17" s="139"/>
      <c r="J17" s="116" t="s">
        <v>34</v>
      </c>
      <c r="K17" s="116"/>
    </row>
    <row r="18" spans="1:14" ht="33" customHeight="1">
      <c r="A18" s="116"/>
      <c r="B18" s="117" t="s">
        <v>29</v>
      </c>
      <c r="C18" s="116"/>
      <c r="D18" s="117" t="s">
        <v>30</v>
      </c>
      <c r="E18" s="116"/>
      <c r="F18" s="142" t="s">
        <v>35</v>
      </c>
      <c r="G18" s="143"/>
      <c r="H18" s="140"/>
      <c r="I18" s="141"/>
      <c r="J18" s="116"/>
      <c r="K18" s="116"/>
    </row>
    <row r="19" spans="1:14" ht="22.5" customHeight="1">
      <c r="A19" s="116"/>
      <c r="B19" s="81" t="s">
        <v>14</v>
      </c>
      <c r="C19" s="81" t="s">
        <v>12</v>
      </c>
      <c r="D19" s="81" t="s">
        <v>14</v>
      </c>
      <c r="E19" s="81" t="s">
        <v>12</v>
      </c>
      <c r="F19" s="81" t="s">
        <v>14</v>
      </c>
      <c r="G19" s="81" t="s">
        <v>12</v>
      </c>
      <c r="H19" s="81" t="s">
        <v>14</v>
      </c>
      <c r="I19" s="81" t="s">
        <v>12</v>
      </c>
      <c r="J19" s="37"/>
      <c r="K19" s="37"/>
    </row>
    <row r="20" spans="1:14" ht="22.5" customHeight="1">
      <c r="A20" s="81" t="s">
        <v>0</v>
      </c>
      <c r="B20" s="42">
        <v>0</v>
      </c>
      <c r="C20" s="91">
        <v>0</v>
      </c>
      <c r="D20" s="42">
        <v>0</v>
      </c>
      <c r="E20" s="91">
        <v>0</v>
      </c>
      <c r="F20" s="42">
        <v>0</v>
      </c>
      <c r="G20" s="91">
        <v>0</v>
      </c>
      <c r="H20" s="42">
        <f>B20+D20+F20</f>
        <v>0</v>
      </c>
      <c r="I20" s="42">
        <f>C20+E20+G20</f>
        <v>0</v>
      </c>
      <c r="J20" s="37"/>
      <c r="K20" s="37"/>
      <c r="N20" s="111"/>
    </row>
    <row r="21" spans="1:14" ht="21" customHeight="1">
      <c r="A21" s="81" t="s">
        <v>1</v>
      </c>
      <c r="B21" s="42">
        <v>0</v>
      </c>
      <c r="C21" s="91">
        <v>0</v>
      </c>
      <c r="D21" s="42">
        <v>0</v>
      </c>
      <c r="E21" s="91">
        <v>0</v>
      </c>
      <c r="F21" s="42">
        <v>0</v>
      </c>
      <c r="G21" s="91">
        <v>0</v>
      </c>
      <c r="H21" s="42">
        <v>0</v>
      </c>
      <c r="I21" s="42">
        <f t="shared" ref="I21:I31" si="0">C21+E21+G21</f>
        <v>0</v>
      </c>
      <c r="J21" s="89"/>
      <c r="K21" s="89"/>
      <c r="L21" s="11"/>
    </row>
    <row r="22" spans="1:14" ht="21" customHeight="1">
      <c r="A22" s="81" t="s">
        <v>2</v>
      </c>
      <c r="B22" s="42">
        <v>1</v>
      </c>
      <c r="C22" s="110">
        <v>293000</v>
      </c>
      <c r="D22" s="42">
        <v>0</v>
      </c>
      <c r="E22" s="42">
        <v>0</v>
      </c>
      <c r="F22" s="42">
        <v>0</v>
      </c>
      <c r="G22" s="91">
        <v>0</v>
      </c>
      <c r="H22" s="42">
        <f t="shared" ref="H22:H31" si="1">B22+D22+F22</f>
        <v>1</v>
      </c>
      <c r="I22" s="42">
        <f t="shared" si="0"/>
        <v>293000</v>
      </c>
      <c r="J22" s="89"/>
      <c r="K22" s="89"/>
      <c r="L22" s="11"/>
    </row>
    <row r="23" spans="1:14" ht="21" customHeight="1">
      <c r="A23" s="81" t="s">
        <v>3</v>
      </c>
      <c r="B23" s="42">
        <v>1</v>
      </c>
      <c r="C23" s="110">
        <v>180000</v>
      </c>
      <c r="D23" s="42">
        <v>0</v>
      </c>
      <c r="E23" s="42">
        <v>0</v>
      </c>
      <c r="F23" s="42">
        <v>0</v>
      </c>
      <c r="G23" s="91">
        <v>0</v>
      </c>
      <c r="H23" s="42">
        <f t="shared" si="1"/>
        <v>1</v>
      </c>
      <c r="I23" s="42">
        <f t="shared" si="0"/>
        <v>180000</v>
      </c>
      <c r="J23" s="89"/>
      <c r="K23" s="89"/>
      <c r="L23" s="11"/>
    </row>
    <row r="24" spans="1:14" ht="21" customHeight="1">
      <c r="A24" s="81" t="s">
        <v>4</v>
      </c>
      <c r="B24" s="42">
        <v>0</v>
      </c>
      <c r="C24" s="42">
        <v>0</v>
      </c>
      <c r="D24" s="42"/>
      <c r="E24" s="42"/>
      <c r="F24" s="42"/>
      <c r="G24" s="91"/>
      <c r="H24" s="42">
        <f t="shared" si="1"/>
        <v>0</v>
      </c>
      <c r="I24" s="42">
        <f t="shared" si="0"/>
        <v>0</v>
      </c>
      <c r="J24" s="89"/>
      <c r="K24" s="89"/>
      <c r="L24" s="11"/>
    </row>
    <row r="25" spans="1:14" ht="21" customHeight="1">
      <c r="A25" s="81" t="s">
        <v>5</v>
      </c>
      <c r="B25" s="42">
        <v>0</v>
      </c>
      <c r="C25" s="91">
        <v>0</v>
      </c>
      <c r="D25" s="42"/>
      <c r="E25" s="42"/>
      <c r="F25" s="42"/>
      <c r="G25" s="91"/>
      <c r="H25" s="42">
        <f t="shared" si="1"/>
        <v>0</v>
      </c>
      <c r="I25" s="42">
        <f t="shared" si="0"/>
        <v>0</v>
      </c>
      <c r="J25" s="89"/>
      <c r="K25" s="89"/>
      <c r="L25" s="11"/>
    </row>
    <row r="26" spans="1:14" ht="21" customHeight="1">
      <c r="A26" s="81" t="s">
        <v>101</v>
      </c>
      <c r="B26" s="42">
        <v>1</v>
      </c>
      <c r="C26" s="110">
        <v>224000</v>
      </c>
      <c r="D26" s="42"/>
      <c r="E26" s="42"/>
      <c r="F26" s="42"/>
      <c r="G26" s="91"/>
      <c r="H26" s="42">
        <f t="shared" si="1"/>
        <v>1</v>
      </c>
      <c r="I26" s="42">
        <f t="shared" si="0"/>
        <v>224000</v>
      </c>
      <c r="J26" s="89"/>
      <c r="K26" s="89"/>
      <c r="L26" s="11"/>
    </row>
    <row r="27" spans="1:14" ht="21" customHeight="1">
      <c r="A27" s="81" t="s">
        <v>100</v>
      </c>
      <c r="B27" s="42">
        <v>0</v>
      </c>
      <c r="C27" s="42">
        <v>0</v>
      </c>
      <c r="D27" s="42"/>
      <c r="E27" s="42"/>
      <c r="F27" s="42"/>
      <c r="G27" s="91"/>
      <c r="H27" s="42">
        <f t="shared" si="1"/>
        <v>0</v>
      </c>
      <c r="I27" s="42">
        <f t="shared" si="0"/>
        <v>0</v>
      </c>
      <c r="J27" s="89"/>
      <c r="K27" s="89"/>
      <c r="L27" s="11"/>
    </row>
    <row r="28" spans="1:14" ht="21" customHeight="1">
      <c r="A28" s="81" t="s">
        <v>17</v>
      </c>
      <c r="B28" s="42">
        <v>2</v>
      </c>
      <c r="C28" s="42">
        <v>263500</v>
      </c>
      <c r="D28" s="42"/>
      <c r="E28" s="42"/>
      <c r="F28" s="42"/>
      <c r="G28" s="91"/>
      <c r="H28" s="42">
        <f t="shared" si="1"/>
        <v>2</v>
      </c>
      <c r="I28" s="42">
        <f t="shared" si="0"/>
        <v>263500</v>
      </c>
      <c r="J28" s="89"/>
      <c r="K28" s="89"/>
      <c r="L28" s="11"/>
    </row>
    <row r="29" spans="1:14" ht="21" customHeight="1">
      <c r="A29" s="81" t="s">
        <v>18</v>
      </c>
      <c r="B29" s="42">
        <v>3</v>
      </c>
      <c r="C29" s="42">
        <v>610000</v>
      </c>
      <c r="D29" s="42"/>
      <c r="E29" s="42"/>
      <c r="F29" s="42"/>
      <c r="G29" s="91"/>
      <c r="H29" s="42">
        <f t="shared" si="1"/>
        <v>3</v>
      </c>
      <c r="I29" s="42">
        <f t="shared" si="0"/>
        <v>610000</v>
      </c>
      <c r="J29" s="89"/>
      <c r="K29" s="89"/>
      <c r="L29" s="11"/>
    </row>
    <row r="30" spans="1:14" ht="21" customHeight="1">
      <c r="A30" s="81" t="s">
        <v>15</v>
      </c>
      <c r="B30" s="42"/>
      <c r="C30" s="42"/>
      <c r="D30" s="42"/>
      <c r="E30" s="42"/>
      <c r="F30" s="42"/>
      <c r="G30" s="91"/>
      <c r="H30" s="42">
        <f t="shared" si="1"/>
        <v>0</v>
      </c>
      <c r="I30" s="42">
        <f t="shared" si="0"/>
        <v>0</v>
      </c>
      <c r="J30" s="89"/>
      <c r="K30" s="89"/>
      <c r="L30" s="11"/>
    </row>
    <row r="31" spans="1:14" ht="21" customHeight="1">
      <c r="A31" s="81" t="s">
        <v>16</v>
      </c>
      <c r="B31" s="42"/>
      <c r="C31" s="42"/>
      <c r="D31" s="42"/>
      <c r="E31" s="42"/>
      <c r="F31" s="42"/>
      <c r="G31" s="91"/>
      <c r="H31" s="42">
        <f t="shared" si="1"/>
        <v>0</v>
      </c>
      <c r="I31" s="42">
        <f t="shared" si="0"/>
        <v>0</v>
      </c>
      <c r="J31" s="89"/>
      <c r="K31" s="89"/>
    </row>
    <row r="32" spans="1:14" ht="21" customHeight="1">
      <c r="A32" s="34" t="s">
        <v>38</v>
      </c>
      <c r="B32" s="43">
        <f t="shared" ref="B32:I32" si="2">SUM(B20:B31)</f>
        <v>8</v>
      </c>
      <c r="C32" s="43">
        <f t="shared" si="2"/>
        <v>1570500</v>
      </c>
      <c r="D32" s="43">
        <f t="shared" si="2"/>
        <v>0</v>
      </c>
      <c r="E32" s="43">
        <f t="shared" si="2"/>
        <v>0</v>
      </c>
      <c r="F32" s="43">
        <f t="shared" si="2"/>
        <v>0</v>
      </c>
      <c r="G32" s="90">
        <f t="shared" si="2"/>
        <v>0</v>
      </c>
      <c r="H32" s="43">
        <f t="shared" si="2"/>
        <v>8</v>
      </c>
      <c r="I32" s="43">
        <f t="shared" si="2"/>
        <v>1570500</v>
      </c>
      <c r="J32" s="89"/>
      <c r="K32" s="89"/>
    </row>
    <row r="33" ht="26.25" customHeight="1"/>
  </sheetData>
  <mergeCells count="39">
    <mergeCell ref="A1:K1"/>
    <mergeCell ref="A4:K4"/>
    <mergeCell ref="J5:K5"/>
    <mergeCell ref="A6:C6"/>
    <mergeCell ref="D6:E6"/>
    <mergeCell ref="F6:G6"/>
    <mergeCell ref="J6:K6"/>
    <mergeCell ref="H6:I6"/>
    <mergeCell ref="J10:K10"/>
    <mergeCell ref="B11:C11"/>
    <mergeCell ref="A17:A19"/>
    <mergeCell ref="B18:C18"/>
    <mergeCell ref="D18:E18"/>
    <mergeCell ref="F18:G18"/>
    <mergeCell ref="A15:K15"/>
    <mergeCell ref="B17:G17"/>
    <mergeCell ref="J17:K18"/>
    <mergeCell ref="J13:K13"/>
    <mergeCell ref="H13:I13"/>
    <mergeCell ref="D11:E11"/>
    <mergeCell ref="F11:G11"/>
    <mergeCell ref="H11:I11"/>
    <mergeCell ref="J11:K11"/>
    <mergeCell ref="F13:G13"/>
    <mergeCell ref="H7:I7"/>
    <mergeCell ref="A9:K9"/>
    <mergeCell ref="A7:C7"/>
    <mergeCell ref="D7:E7"/>
    <mergeCell ref="F7:G7"/>
    <mergeCell ref="J7:K7"/>
    <mergeCell ref="B12:C12"/>
    <mergeCell ref="D12:E12"/>
    <mergeCell ref="J16:K16"/>
    <mergeCell ref="H17:I18"/>
    <mergeCell ref="H12:I12"/>
    <mergeCell ref="J12:K12"/>
    <mergeCell ref="F12:G12"/>
    <mergeCell ref="B13:C13"/>
    <mergeCell ref="D13:E13"/>
  </mergeCells>
  <phoneticPr fontId="2" type="noConversion"/>
  <pageMargins left="0.46" right="0.4" top="0.82" bottom="0.81" header="0.5" footer="0.5"/>
  <pageSetup paperSize="9" scale="78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B77C6"/>
    <pageSetUpPr fitToPage="1"/>
  </sheetPr>
  <dimension ref="A1:J33"/>
  <sheetViews>
    <sheetView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8" sqref="F8"/>
    </sheetView>
  </sheetViews>
  <sheetFormatPr defaultColWidth="8.88671875" defaultRowHeight="13.5"/>
  <cols>
    <col min="1" max="1" width="17.33203125" style="3" customWidth="1"/>
    <col min="2" max="2" width="24.6640625" style="3" customWidth="1"/>
    <col min="3" max="3" width="10.44140625" style="1" customWidth="1"/>
    <col min="4" max="4" width="54.88671875" style="12" bestFit="1" customWidth="1"/>
    <col min="5" max="5" width="14" style="2" bestFit="1" customWidth="1"/>
    <col min="6" max="6" width="31" style="2" customWidth="1"/>
    <col min="7" max="7" width="17.44140625" style="2" customWidth="1"/>
    <col min="8" max="8" width="14.6640625" style="2" bestFit="1" customWidth="1"/>
    <col min="9" max="9" width="9.88671875" style="9" customWidth="1"/>
    <col min="10" max="10" width="15.109375" style="1" customWidth="1"/>
    <col min="11" max="16384" width="8.88671875" style="1"/>
  </cols>
  <sheetData>
    <row r="1" spans="1:10" s="5" customFormat="1" ht="55.5" customHeight="1">
      <c r="A1" s="147" t="s">
        <v>153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21" customHeight="1">
      <c r="A2" s="165" t="s">
        <v>61</v>
      </c>
      <c r="B2" s="165"/>
      <c r="C2" s="13"/>
      <c r="D2" s="14"/>
      <c r="E2" s="125"/>
      <c r="F2" s="125"/>
      <c r="G2" s="125"/>
      <c r="H2" s="125"/>
      <c r="I2" s="125"/>
      <c r="J2" s="38" t="s">
        <v>39</v>
      </c>
    </row>
    <row r="3" spans="1:10" s="10" customFormat="1" ht="24" customHeight="1">
      <c r="A3" s="81" t="s">
        <v>11</v>
      </c>
      <c r="B3" s="81" t="s">
        <v>40</v>
      </c>
      <c r="C3" s="81" t="s">
        <v>11</v>
      </c>
      <c r="D3" s="81" t="s">
        <v>31</v>
      </c>
      <c r="E3" s="16" t="s">
        <v>12</v>
      </c>
      <c r="F3" s="16" t="s">
        <v>24</v>
      </c>
      <c r="G3" s="16" t="s">
        <v>25</v>
      </c>
      <c r="H3" s="16" t="s">
        <v>26</v>
      </c>
      <c r="I3" s="17" t="s">
        <v>27</v>
      </c>
      <c r="J3" s="16" t="s">
        <v>28</v>
      </c>
    </row>
    <row r="4" spans="1:10" s="4" customFormat="1" ht="24" customHeight="1">
      <c r="A4" s="25"/>
      <c r="B4" s="25"/>
      <c r="C4" s="26"/>
      <c r="D4" s="27" t="s">
        <v>156</v>
      </c>
      <c r="E4" s="29">
        <f>E8+E11+E14</f>
        <v>610000</v>
      </c>
      <c r="F4" s="29"/>
      <c r="G4" s="29"/>
      <c r="H4" s="29"/>
      <c r="I4" s="39">
        <f>I8+I11+I14</f>
        <v>1</v>
      </c>
      <c r="J4" s="28"/>
    </row>
    <row r="5" spans="1:10" s="4" customFormat="1" ht="24" customHeight="1">
      <c r="A5" s="175" t="s">
        <v>29</v>
      </c>
      <c r="B5" s="55">
        <v>44897</v>
      </c>
      <c r="C5" s="180" t="s">
        <v>78</v>
      </c>
      <c r="D5" s="55" t="s">
        <v>152</v>
      </c>
      <c r="E5" s="55">
        <v>125000</v>
      </c>
      <c r="F5" s="55" t="s">
        <v>160</v>
      </c>
      <c r="G5" s="55" t="s">
        <v>150</v>
      </c>
      <c r="H5" s="55" t="s">
        <v>86</v>
      </c>
      <c r="I5" s="55"/>
      <c r="J5" s="51"/>
    </row>
    <row r="6" spans="1:10" s="4" customFormat="1" ht="24" customHeight="1">
      <c r="A6" s="176"/>
      <c r="B6" s="55">
        <v>44900</v>
      </c>
      <c r="C6" s="181"/>
      <c r="D6" s="55" t="s">
        <v>158</v>
      </c>
      <c r="E6" s="55">
        <v>125000</v>
      </c>
      <c r="F6" s="55" t="s">
        <v>151</v>
      </c>
      <c r="G6" s="55" t="s">
        <v>150</v>
      </c>
      <c r="H6" s="55" t="s">
        <v>86</v>
      </c>
      <c r="I6" s="55"/>
      <c r="J6" s="51"/>
    </row>
    <row r="7" spans="1:10" s="4" customFormat="1" ht="24" customHeight="1">
      <c r="A7" s="176"/>
      <c r="B7" s="55">
        <v>44903</v>
      </c>
      <c r="C7" s="182"/>
      <c r="D7" s="55" t="s">
        <v>159</v>
      </c>
      <c r="E7" s="55">
        <v>360000</v>
      </c>
      <c r="F7" s="55" t="s">
        <v>149</v>
      </c>
      <c r="G7" s="55" t="s">
        <v>75</v>
      </c>
      <c r="H7" s="55" t="s">
        <v>148</v>
      </c>
      <c r="I7" s="55"/>
      <c r="J7" s="51"/>
    </row>
    <row r="8" spans="1:10" s="4" customFormat="1" ht="24" customHeight="1">
      <c r="A8" s="107"/>
      <c r="B8" s="107"/>
      <c r="C8" s="106"/>
      <c r="D8" s="105" t="s">
        <v>157</v>
      </c>
      <c r="E8" s="104">
        <f>SUM(E5:E7)</f>
        <v>610000</v>
      </c>
      <c r="F8" s="103"/>
      <c r="G8" s="103"/>
      <c r="H8" s="103"/>
      <c r="I8" s="102">
        <f>E8/E4</f>
        <v>1</v>
      </c>
      <c r="J8" s="101"/>
    </row>
    <row r="9" spans="1:10" s="4" customFormat="1" ht="24" customHeight="1">
      <c r="A9" s="178" t="s">
        <v>147</v>
      </c>
      <c r="G9" s="52"/>
      <c r="H9" s="55"/>
      <c r="I9" s="50"/>
      <c r="J9" s="98"/>
    </row>
    <row r="10" spans="1:10" s="4" customFormat="1" ht="24" customHeight="1">
      <c r="A10" s="179"/>
      <c r="B10" s="65"/>
      <c r="C10" s="100"/>
      <c r="D10" s="56"/>
      <c r="E10" s="109"/>
      <c r="F10" s="55"/>
      <c r="G10" s="52"/>
      <c r="H10" s="55"/>
      <c r="I10" s="50"/>
      <c r="J10" s="98"/>
    </row>
    <row r="11" spans="1:10" s="4" customFormat="1" ht="24" customHeight="1">
      <c r="A11" s="62"/>
      <c r="B11" s="62"/>
      <c r="C11" s="63"/>
      <c r="D11" s="22" t="s">
        <v>104</v>
      </c>
      <c r="E11" s="64">
        <f>SUM(E9:E10)</f>
        <v>0</v>
      </c>
      <c r="F11" s="24"/>
      <c r="G11" s="24"/>
      <c r="H11" s="24"/>
      <c r="I11" s="40">
        <f>E11/E4</f>
        <v>0</v>
      </c>
      <c r="J11" s="64"/>
    </row>
    <row r="12" spans="1:10" s="4" customFormat="1" ht="24.95" customHeight="1">
      <c r="A12" s="177" t="s">
        <v>35</v>
      </c>
      <c r="B12" s="65"/>
      <c r="C12" s="65"/>
      <c r="D12" s="65"/>
      <c r="E12" s="65"/>
      <c r="F12" s="65"/>
      <c r="G12" s="65"/>
      <c r="H12" s="65"/>
      <c r="I12" s="65"/>
      <c r="J12" s="65"/>
    </row>
    <row r="13" spans="1:10" s="4" customFormat="1" ht="24.95" customHeight="1">
      <c r="A13" s="179"/>
      <c r="B13" s="20"/>
      <c r="C13" s="97"/>
      <c r="D13" s="18"/>
      <c r="E13" s="96"/>
      <c r="F13" s="95"/>
      <c r="G13" s="94"/>
      <c r="H13" s="94"/>
      <c r="I13" s="93"/>
      <c r="J13" s="92"/>
    </row>
    <row r="14" spans="1:10" s="4" customFormat="1" ht="24.95" customHeight="1">
      <c r="A14" s="107"/>
      <c r="B14" s="62"/>
      <c r="C14" s="67"/>
      <c r="D14" s="22" t="s">
        <v>104</v>
      </c>
      <c r="E14" s="64">
        <f>SUM(E13:E13)</f>
        <v>0</v>
      </c>
      <c r="F14" s="24"/>
      <c r="G14" s="24"/>
      <c r="H14" s="24"/>
      <c r="I14" s="40">
        <f>E14/E4</f>
        <v>0</v>
      </c>
      <c r="J14" s="68"/>
    </row>
    <row r="15" spans="1:10" s="4" customFormat="1" ht="24.95" customHeight="1"/>
    <row r="16" spans="1:10" s="4" customFormat="1" ht="24.95" customHeight="1"/>
    <row r="17" spans="1:10" s="4" customFormat="1" ht="24.95" customHeight="1">
      <c r="B17" s="2"/>
      <c r="C17" s="2"/>
      <c r="D17" s="2"/>
      <c r="E17" s="2"/>
      <c r="F17" s="9"/>
      <c r="G17" s="1"/>
    </row>
    <row r="18" spans="1:10" s="4" customFormat="1" ht="24.95" customHeight="1">
      <c r="A18" s="12"/>
      <c r="B18" s="12"/>
      <c r="C18" s="2"/>
      <c r="D18" s="2"/>
      <c r="E18" s="2"/>
      <c r="F18" s="2"/>
      <c r="G18" s="9"/>
      <c r="H18" s="1"/>
    </row>
    <row r="19" spans="1:10" s="4" customFormat="1" ht="24.95" customHeight="1">
      <c r="B19" s="12"/>
      <c r="C19" s="2"/>
      <c r="D19" s="2"/>
      <c r="E19" s="2"/>
      <c r="F19" s="2"/>
      <c r="G19" s="9"/>
      <c r="H19" s="1"/>
    </row>
    <row r="20" spans="1:10" s="4" customFormat="1" ht="24.95" customHeight="1">
      <c r="B20" s="1"/>
      <c r="C20" s="12"/>
      <c r="D20" s="2"/>
      <c r="E20" s="2"/>
      <c r="F20" s="2"/>
      <c r="G20" s="2"/>
      <c r="H20" s="9"/>
      <c r="I20" s="1"/>
    </row>
    <row r="21" spans="1:10" s="4" customFormat="1" ht="24.95" customHeight="1">
      <c r="A21" s="1"/>
      <c r="B21" s="1"/>
      <c r="C21" s="12"/>
      <c r="D21" s="2"/>
      <c r="E21" s="2"/>
      <c r="F21" s="2"/>
      <c r="G21" s="2"/>
      <c r="H21" s="9"/>
      <c r="I21" s="1"/>
    </row>
    <row r="22" spans="1:10" s="4" customFormat="1" ht="24.95" customHeight="1">
      <c r="A22" s="1"/>
      <c r="B22" s="1"/>
      <c r="C22" s="12"/>
      <c r="D22" s="2"/>
      <c r="E22" s="2"/>
      <c r="F22" s="2"/>
      <c r="G22" s="2"/>
      <c r="H22" s="9"/>
      <c r="I22" s="1"/>
    </row>
    <row r="23" spans="1:10" s="4" customFormat="1" ht="24.95" customHeight="1">
      <c r="A23" s="1"/>
      <c r="B23" s="1"/>
      <c r="C23" s="12"/>
      <c r="D23" s="2"/>
      <c r="E23" s="2"/>
      <c r="F23" s="2"/>
      <c r="G23" s="2"/>
      <c r="H23" s="9"/>
      <c r="I23" s="1"/>
    </row>
    <row r="24" spans="1:10" s="4" customFormat="1" ht="24.95" customHeight="1">
      <c r="A24" s="3"/>
      <c r="B24" s="3"/>
      <c r="C24" s="1"/>
      <c r="D24" s="12"/>
      <c r="E24" s="2"/>
      <c r="F24" s="2"/>
      <c r="G24" s="2"/>
      <c r="H24" s="2"/>
      <c r="I24" s="9"/>
      <c r="J24" s="1"/>
    </row>
    <row r="25" spans="1:10" s="4" customFormat="1" ht="24.95" customHeight="1">
      <c r="A25" s="3"/>
      <c r="B25" s="3"/>
      <c r="C25" s="1"/>
      <c r="D25" s="12"/>
      <c r="E25" s="2"/>
      <c r="F25" s="2"/>
      <c r="G25" s="2"/>
      <c r="H25" s="2"/>
      <c r="I25" s="9"/>
      <c r="J25" s="1"/>
    </row>
    <row r="26" spans="1:10" s="4" customFormat="1" ht="24.95" customHeight="1">
      <c r="A26" s="3"/>
      <c r="B26" s="3"/>
      <c r="C26" s="1"/>
      <c r="D26" s="12"/>
      <c r="E26" s="2"/>
      <c r="F26" s="2"/>
      <c r="G26" s="2"/>
      <c r="H26" s="2"/>
      <c r="I26" s="9"/>
      <c r="J26" s="1"/>
    </row>
    <row r="27" spans="1:10" s="4" customFormat="1" ht="24.95" customHeight="1">
      <c r="A27" s="3"/>
      <c r="B27" s="3"/>
      <c r="C27" s="1"/>
      <c r="D27" s="12"/>
      <c r="E27" s="2"/>
      <c r="F27" s="2"/>
      <c r="G27" s="2"/>
      <c r="H27" s="2"/>
      <c r="I27" s="9"/>
      <c r="J27" s="1"/>
    </row>
    <row r="28" spans="1:10" s="4" customFormat="1" ht="24.95" customHeight="1">
      <c r="A28" s="3"/>
      <c r="B28" s="3"/>
      <c r="C28" s="1"/>
      <c r="D28" s="12"/>
      <c r="E28" s="2"/>
      <c r="F28" s="2"/>
      <c r="G28" s="2"/>
      <c r="H28" s="2"/>
      <c r="I28" s="9"/>
      <c r="J28" s="1"/>
    </row>
    <row r="29" spans="1:10" s="4" customFormat="1" ht="24.95" customHeight="1">
      <c r="A29" s="3"/>
      <c r="B29" s="3"/>
      <c r="C29" s="1"/>
      <c r="D29" s="12"/>
      <c r="E29" s="2"/>
      <c r="F29" s="2"/>
      <c r="G29" s="2"/>
      <c r="H29" s="2"/>
      <c r="I29" s="9"/>
      <c r="J29" s="1"/>
    </row>
    <row r="30" spans="1:10" s="4" customFormat="1" ht="24.95" customHeight="1">
      <c r="B30" s="3"/>
      <c r="C30" s="1"/>
      <c r="D30" s="12"/>
      <c r="E30" s="2"/>
      <c r="F30" s="2"/>
      <c r="G30" s="2"/>
      <c r="H30" s="2"/>
      <c r="I30" s="9"/>
      <c r="J30" s="1"/>
    </row>
    <row r="31" spans="1:10" s="4" customFormat="1" ht="24.95" customHeight="1">
      <c r="B31" s="3"/>
      <c r="C31" s="1"/>
      <c r="D31" s="12"/>
      <c r="E31" s="2"/>
      <c r="F31" s="2"/>
      <c r="G31" s="2"/>
      <c r="H31" s="2"/>
      <c r="I31" s="9"/>
      <c r="J31" s="1"/>
    </row>
    <row r="32" spans="1:10" s="4" customFormat="1" ht="24.95" customHeight="1">
      <c r="B32" s="3"/>
      <c r="C32" s="1"/>
      <c r="D32" s="12"/>
      <c r="E32" s="2"/>
      <c r="F32" s="2"/>
      <c r="G32" s="2"/>
      <c r="H32" s="2"/>
      <c r="I32" s="9"/>
      <c r="J32" s="1"/>
    </row>
    <row r="33" spans="1:10" s="4" customFormat="1" ht="24.95" customHeight="1">
      <c r="A33" s="3"/>
      <c r="B33" s="3"/>
      <c r="C33" s="1"/>
      <c r="D33" s="12"/>
      <c r="E33" s="2"/>
      <c r="F33" s="2"/>
      <c r="G33" s="2"/>
      <c r="H33" s="2"/>
      <c r="I33" s="9"/>
      <c r="J33" s="1"/>
    </row>
  </sheetData>
  <mergeCells count="7">
    <mergeCell ref="A5:A7"/>
    <mergeCell ref="A9:A10"/>
    <mergeCell ref="A12:A13"/>
    <mergeCell ref="A1:J1"/>
    <mergeCell ref="A2:B2"/>
    <mergeCell ref="E2:I2"/>
    <mergeCell ref="C5:C7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5</vt:i4>
      </vt:variant>
    </vt:vector>
  </HeadingPairs>
  <TitlesOfParts>
    <vt:vector size="14" baseType="lpstr">
      <vt:lpstr>4개 대학원 집행 내역</vt:lpstr>
      <vt:lpstr>대학원 업무추진비 집행 내역</vt:lpstr>
      <vt:lpstr>세부 집행 내역</vt:lpstr>
      <vt:lpstr>산업대학원 업무추진비 집행 내역 </vt:lpstr>
      <vt:lpstr>세부 집행 내역 (2)</vt:lpstr>
      <vt:lpstr>정보통신전문대학원 업무추진비 집행 내역</vt:lpstr>
      <vt:lpstr>세부 집행 내역 (3)</vt:lpstr>
      <vt:lpstr>창업경영대학원 업무추진비 집행 내역</vt:lpstr>
      <vt:lpstr>세부 집행 내역 (4)</vt:lpstr>
      <vt:lpstr>'4개 대학원 집행 내역'!Print_Area</vt:lpstr>
      <vt:lpstr>'대학원 업무추진비 집행 내역'!Print_Area</vt:lpstr>
      <vt:lpstr>'산업대학원 업무추진비 집행 내역 '!Print_Area</vt:lpstr>
      <vt:lpstr>'정보통신전문대학원 업무추진비 집행 내역'!Print_Area</vt:lpstr>
      <vt:lpstr>'창업경영대학원 업무추진비 집행 내역'!Print_Area</vt:lpstr>
    </vt:vector>
  </TitlesOfParts>
  <Company>총무과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박상열</dc:creator>
  <cp:lastModifiedBy>User</cp:lastModifiedBy>
  <cp:lastPrinted>2021-03-05T05:41:46Z</cp:lastPrinted>
  <dcterms:created xsi:type="dcterms:W3CDTF">2005-11-02T02:05:06Z</dcterms:created>
  <dcterms:modified xsi:type="dcterms:W3CDTF">2023-01-10T09:33:42Z</dcterms:modified>
</cp:coreProperties>
</file>