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비서실(최병욱)\비서실 운영비\업무추진비\2021학년도\공개내역(홈피 게시)\"/>
    </mc:Choice>
  </mc:AlternateContent>
  <bookViews>
    <workbookView xWindow="-480" yWindow="-120" windowWidth="15360" windowHeight="8835" activeTab="1"/>
  </bookViews>
  <sheets>
    <sheet name="총장실 업무추진비 집행 내역" sheetId="5" r:id="rId1"/>
    <sheet name="세부 집행 내역(10월)" sheetId="14" r:id="rId2"/>
    <sheet name="세부 집행 내역(9월)" sheetId="13" state="hidden" r:id="rId3"/>
    <sheet name="세부 집행 내역(8월)" sheetId="12" state="hidden" r:id="rId4"/>
    <sheet name="세부 집행 내역(6월)" sheetId="10" state="hidden" r:id="rId5"/>
    <sheet name="세부 집행 내역(7월)" sheetId="11" state="hidden" r:id="rId6"/>
    <sheet name="세부 집행 내역(5월)" sheetId="9" state="hidden" r:id="rId7"/>
    <sheet name="세부 집행 내역(4월)" sheetId="7" state="hidden" r:id="rId8"/>
    <sheet name="세부 집행 내역(3월)" sheetId="6" state="hidden" r:id="rId9"/>
    <sheet name="Sheet2" sheetId="8" state="hidden" r:id="rId10"/>
  </sheets>
  <definedNames>
    <definedName name="_xlnm._FilterDatabase" localSheetId="1" hidden="1">'세부 집행 내역(10월)'!#REF!</definedName>
    <definedName name="_xlnm._FilterDatabase" localSheetId="8" hidden="1">'세부 집행 내역(3월)'!#REF!</definedName>
    <definedName name="_xlnm._FilterDatabase" localSheetId="7" hidden="1">'세부 집행 내역(4월)'!#REF!</definedName>
    <definedName name="_xlnm._FilterDatabase" localSheetId="6" hidden="1">'세부 집행 내역(5월)'!#REF!</definedName>
    <definedName name="_xlnm._FilterDatabase" localSheetId="4" hidden="1">'세부 집행 내역(6월)'!#REF!</definedName>
    <definedName name="_xlnm._FilterDatabase" localSheetId="5" hidden="1">'세부 집행 내역(7월)'!#REF!</definedName>
    <definedName name="_xlnm._FilterDatabase" localSheetId="3" hidden="1">'세부 집행 내역(8월)'!#REF!</definedName>
    <definedName name="_xlnm._FilterDatabase" localSheetId="2" hidden="1">'세부 집행 내역(9월)'!#REF!</definedName>
    <definedName name="_xlnm.Print_Area" localSheetId="0">'총장실 업무추진비 집행 내역'!$A$1:$K$33</definedName>
  </definedNames>
  <calcPr calcId="162913"/>
</workbook>
</file>

<file path=xl/calcChain.xml><?xml version="1.0" encoding="utf-8"?>
<calcChain xmlns="http://schemas.openxmlformats.org/spreadsheetml/2006/main">
  <c r="I27" i="5" l="1"/>
  <c r="H27" i="5"/>
  <c r="E27" i="5"/>
  <c r="C27" i="5"/>
  <c r="D12" i="5"/>
  <c r="B12" i="5"/>
  <c r="F7" i="5"/>
  <c r="D7" i="5"/>
  <c r="E19" i="14"/>
  <c r="E16" i="14"/>
  <c r="E21" i="14" l="1"/>
  <c r="E4" i="14" l="1"/>
  <c r="I19" i="14" s="1"/>
  <c r="I16" i="14"/>
  <c r="I21" i="14"/>
  <c r="I26" i="5"/>
  <c r="H26" i="5"/>
  <c r="E26" i="5"/>
  <c r="C26" i="5"/>
  <c r="I4" i="14" l="1"/>
  <c r="E31" i="13"/>
  <c r="E29" i="13"/>
  <c r="E22" i="13"/>
  <c r="E4" i="13" l="1"/>
  <c r="I22" i="13" s="1"/>
  <c r="I31" i="13"/>
  <c r="I25" i="5"/>
  <c r="E25" i="5"/>
  <c r="C25" i="5"/>
  <c r="H25" i="5"/>
  <c r="D25" i="5"/>
  <c r="B25" i="5"/>
  <c r="B24" i="5"/>
  <c r="I29" i="13" l="1"/>
  <c r="I4" i="13" s="1"/>
  <c r="E22" i="12"/>
  <c r="E17" i="12"/>
  <c r="E24" i="12" l="1"/>
  <c r="E4" i="12" l="1"/>
  <c r="I22" i="12" s="1"/>
  <c r="I24" i="12"/>
  <c r="I17" i="12"/>
  <c r="I4" i="12" s="1"/>
  <c r="H7" i="5"/>
  <c r="I24" i="5"/>
  <c r="H24" i="5"/>
  <c r="E24" i="5"/>
  <c r="D24" i="5"/>
  <c r="C24" i="5"/>
  <c r="E21" i="11"/>
  <c r="E19" i="11"/>
  <c r="E15" i="11"/>
  <c r="E4" i="11" l="1"/>
  <c r="I15" i="11" s="1"/>
  <c r="I23" i="5"/>
  <c r="H23" i="5"/>
  <c r="E23" i="5"/>
  <c r="D23" i="5"/>
  <c r="C23" i="5"/>
  <c r="B23" i="5"/>
  <c r="E32" i="10"/>
  <c r="E30" i="10"/>
  <c r="E23" i="10"/>
  <c r="I21" i="11" l="1"/>
  <c r="I19" i="11"/>
  <c r="I32" i="10"/>
  <c r="E4" i="10"/>
  <c r="I23" i="10"/>
  <c r="I30" i="10"/>
  <c r="I4" i="11" l="1"/>
  <c r="I4" i="10"/>
  <c r="A7" i="5" l="1"/>
  <c r="I22" i="5"/>
  <c r="H22" i="5"/>
  <c r="E22" i="5"/>
  <c r="D22" i="5"/>
  <c r="C22" i="5"/>
  <c r="B22" i="5"/>
  <c r="D21" i="5" l="1"/>
  <c r="B21" i="5"/>
  <c r="E22" i="9"/>
  <c r="E20" i="9"/>
  <c r="E16" i="9"/>
  <c r="E4" i="9" l="1"/>
  <c r="I20" i="9" s="1"/>
  <c r="F5" i="8"/>
  <c r="D5" i="8"/>
  <c r="F4" i="8"/>
  <c r="F16" i="8" s="1"/>
  <c r="D4" i="8"/>
  <c r="D16" i="8" s="1"/>
  <c r="F12" i="5"/>
  <c r="I21" i="5"/>
  <c r="H21" i="5"/>
  <c r="E21" i="5"/>
  <c r="C21" i="5"/>
  <c r="H16" i="8"/>
  <c r="G16" i="8"/>
  <c r="E16" i="8"/>
  <c r="C16" i="8"/>
  <c r="B16" i="8"/>
  <c r="J5" i="8"/>
  <c r="K5" i="8" s="1"/>
  <c r="I5" i="8"/>
  <c r="I4" i="8"/>
  <c r="I16" i="8" s="1"/>
  <c r="I22" i="9" l="1"/>
  <c r="I16" i="9"/>
  <c r="J4" i="8"/>
  <c r="J16" i="8" s="1"/>
  <c r="K4" i="8"/>
  <c r="K16" i="8" s="1"/>
  <c r="I4" i="9" l="1"/>
  <c r="E35" i="7"/>
  <c r="E33" i="7"/>
  <c r="E25" i="7"/>
  <c r="E4" i="7" s="1"/>
  <c r="I33" i="7" l="1"/>
  <c r="I35" i="7"/>
  <c r="I25" i="7"/>
  <c r="I4" i="7" s="1"/>
  <c r="J7" i="5"/>
  <c r="I32" i="5"/>
  <c r="H32" i="5"/>
  <c r="G32" i="5"/>
  <c r="F32" i="5"/>
  <c r="E32" i="5"/>
  <c r="D32" i="5"/>
  <c r="C32" i="5"/>
  <c r="B32" i="5"/>
  <c r="I20" i="5"/>
  <c r="H20" i="5"/>
  <c r="E20" i="5"/>
  <c r="D20" i="5"/>
  <c r="C20" i="5"/>
  <c r="B20" i="5"/>
  <c r="H12" i="5"/>
  <c r="B13" i="5" s="1"/>
  <c r="F13" i="5" l="1"/>
  <c r="D13" i="5"/>
  <c r="E29" i="6"/>
  <c r="H13" i="5" l="1"/>
  <c r="E17" i="6"/>
  <c r="E27" i="6" l="1"/>
  <c r="E4" i="6" l="1"/>
  <c r="I27" i="6" s="1"/>
  <c r="I17" i="6" l="1"/>
  <c r="I29" i="6"/>
  <c r="I4" i="6" l="1"/>
</calcChain>
</file>

<file path=xl/sharedStrings.xml><?xml version="1.0" encoding="utf-8"?>
<sst xmlns="http://schemas.openxmlformats.org/spreadsheetml/2006/main" count="1060" uniqueCount="464">
  <si>
    <t>3월</t>
  </si>
  <si>
    <t>4월</t>
  </si>
  <si>
    <t>5월</t>
  </si>
  <si>
    <t>6월</t>
  </si>
  <si>
    <t>7월</t>
  </si>
  <si>
    <t>8월</t>
  </si>
  <si>
    <t>9월</t>
  </si>
  <si>
    <t>10월</t>
  </si>
  <si>
    <t>집행 누계</t>
    <phoneticPr fontId="2" type="noConversion"/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</si>
  <si>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</si>
  <si>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</si>
  <si>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</si>
  <si>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</si>
  <si>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</si>
  <si>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</si>
  <si>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</si>
  <si>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</si>
  <si>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</si>
  <si>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</si>
  <si>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</si>
  <si>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</si>
  <si>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</si>
  <si>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</si>
  <si>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합      계</t>
    <phoneticPr fontId="2" type="noConversion"/>
  </si>
  <si>
    <t>일자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</si>
  <si>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</si>
  <si>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</si>
  <si>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</si>
  <si>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</si>
  <si>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</si>
  <si>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</si>
  <si>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</si>
  <si>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</si>
  <si>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</si>
  <si>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</si>
  <si>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</si>
  <si>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법인카드</t>
    <phoneticPr fontId="2" type="noConversion"/>
  </si>
  <si>
    <t>위문, 격려 및
구성원 사기 진작 등</t>
    <phoneticPr fontId="2" type="noConversion"/>
  </si>
  <si>
    <t>금액(원)</t>
    <phoneticPr fontId="2" type="noConversion"/>
  </si>
  <si>
    <t>비율(%)</t>
    <phoneticPr fontId="2" type="noConversion"/>
  </si>
  <si>
    <t>(단위: 천원)</t>
    <phoneticPr fontId="2" type="noConversion"/>
  </si>
  <si>
    <t>합계</t>
    <phoneticPr fontId="2" type="noConversion"/>
  </si>
  <si>
    <t>(단위: 원)</t>
    <phoneticPr fontId="2" type="noConversion"/>
  </si>
  <si>
    <t>산학협력단 가족기업 대표와 간담회</t>
    <phoneticPr fontId="2" type="noConversion"/>
  </si>
  <si>
    <t>춘수사</t>
    <phoneticPr fontId="2" type="noConversion"/>
  </si>
  <si>
    <t>042-825-9033</t>
    <phoneticPr fontId="2" type="noConversion"/>
  </si>
  <si>
    <t>총장, 가족기업 대표 등 3명</t>
    <phoneticPr fontId="2" type="noConversion"/>
  </si>
  <si>
    <t>대학기본역량진단보고서 집필위원 간담회</t>
    <phoneticPr fontId="2" type="noConversion"/>
  </si>
  <si>
    <t>타볼라타(도시락)</t>
    <phoneticPr fontId="2" type="noConversion"/>
  </si>
  <si>
    <t>010-4528-8324</t>
    <phoneticPr fontId="2" type="noConversion"/>
  </si>
  <si>
    <t>총장 등 6명</t>
    <phoneticPr fontId="2" type="noConversion"/>
  </si>
  <si>
    <t>소프트웨어중심대학사업 관련 업무협의</t>
    <phoneticPr fontId="2" type="noConversion"/>
  </si>
  <si>
    <t>천년의정원</t>
    <phoneticPr fontId="2" type="noConversion"/>
  </si>
  <si>
    <t>042-485-1796</t>
    <phoneticPr fontId="2" type="noConversion"/>
  </si>
  <si>
    <t>신소재공학과 현안 업무협의</t>
    <phoneticPr fontId="2" type="noConversion"/>
  </si>
  <si>
    <t>오늘</t>
    <phoneticPr fontId="2" type="noConversion"/>
  </si>
  <si>
    <t>042-672-7272</t>
    <phoneticPr fontId="2" type="noConversion"/>
  </si>
  <si>
    <t>총장, 신소재공학과 교수 등 4명</t>
    <phoneticPr fontId="2" type="noConversion"/>
  </si>
  <si>
    <t>2021학년도 원격수업 관련 업무협의</t>
    <phoneticPr fontId="2" type="noConversion"/>
  </si>
  <si>
    <t>갑동버섯골</t>
    <phoneticPr fontId="2" type="noConversion"/>
  </si>
  <si>
    <t>042-822-4375</t>
    <phoneticPr fontId="2" type="noConversion"/>
  </si>
  <si>
    <t>총장 등 4명</t>
    <phoneticPr fontId="2" type="noConversion"/>
  </si>
  <si>
    <t>교육품질관리센터 교직원 간담회</t>
    <phoneticPr fontId="2" type="noConversion"/>
  </si>
  <si>
    <t>컬처푸드시스템(도시락)</t>
    <phoneticPr fontId="2" type="noConversion"/>
  </si>
  <si>
    <t>010-9284-8923</t>
    <phoneticPr fontId="2" type="noConversion"/>
  </si>
  <si>
    <t>총장, 교학부총장, 직원 등 8명</t>
    <phoneticPr fontId="2" type="noConversion"/>
  </si>
  <si>
    <t>교수학습센터 현안 업무협의</t>
    <phoneticPr fontId="2" type="noConversion"/>
  </si>
  <si>
    <t>피제리아육일사</t>
    <phoneticPr fontId="2" type="noConversion"/>
  </si>
  <si>
    <t>042-825-7575</t>
    <phoneticPr fontId="2" type="noConversion"/>
  </si>
  <si>
    <t>디지털혁신공유대학사업 관련 업무협의</t>
    <phoneticPr fontId="2" type="noConversion"/>
  </si>
  <si>
    <t>더함뜰</t>
    <phoneticPr fontId="2" type="noConversion"/>
  </si>
  <si>
    <t>042-823-9293</t>
    <phoneticPr fontId="2" type="noConversion"/>
  </si>
  <si>
    <t>대학혁신지원사업 관련 업무협의</t>
    <phoneticPr fontId="2" type="noConversion"/>
  </si>
  <si>
    <t>대학발전기금 관련 업무협의</t>
    <phoneticPr fontId="2" type="noConversion"/>
  </si>
  <si>
    <t>연래춘</t>
    <phoneticPr fontId="2" type="noConversion"/>
  </si>
  <si>
    <t>042-825-1177</t>
    <phoneticPr fontId="2" type="noConversion"/>
  </si>
  <si>
    <t>총장 등 3명</t>
    <phoneticPr fontId="2" type="noConversion"/>
  </si>
  <si>
    <t>총무과 직원 격려 간담회</t>
    <phoneticPr fontId="2" type="noConversion"/>
  </si>
  <si>
    <t>솔반</t>
    <phoneticPr fontId="2" type="noConversion"/>
  </si>
  <si>
    <t>041-858-3580</t>
    <phoneticPr fontId="2" type="noConversion"/>
  </si>
  <si>
    <t>총장, 사무국장 등 4명</t>
    <phoneticPr fontId="2" type="noConversion"/>
  </si>
  <si>
    <t>대학원 학연과정 관련 업무협의</t>
    <phoneticPr fontId="2" type="noConversion"/>
  </si>
  <si>
    <t>컴퓨터공학과 현안 업무협의</t>
    <phoneticPr fontId="2" type="noConversion"/>
  </si>
  <si>
    <t>화담</t>
    <phoneticPr fontId="2" type="noConversion"/>
  </si>
  <si>
    <t>010-8226-3000</t>
    <phoneticPr fontId="2" type="noConversion"/>
  </si>
  <si>
    <t>총장, 학과 교수 등 3명</t>
    <phoneticPr fontId="2" type="noConversion"/>
  </si>
  <si>
    <t>지역혁신사업 관련 업무협의</t>
    <phoneticPr fontId="2" type="noConversion"/>
  </si>
  <si>
    <t>마실</t>
    <phoneticPr fontId="2" type="noConversion"/>
  </si>
  <si>
    <t>042-489-2003</t>
    <phoneticPr fontId="2" type="noConversion"/>
  </si>
  <si>
    <t>예비창업패키지사업 관련 업무협의</t>
    <phoneticPr fontId="2" type="noConversion"/>
  </si>
  <si>
    <t>참치명가</t>
    <phoneticPr fontId="2" type="noConversion"/>
  </si>
  <si>
    <t>042-935-3739</t>
    <phoneticPr fontId="2" type="noConversion"/>
  </si>
  <si>
    <t>전임 산학협력 중점교수 간담회</t>
    <phoneticPr fontId="2" type="noConversion"/>
  </si>
  <si>
    <t>썸데이</t>
    <phoneticPr fontId="2" type="noConversion"/>
  </si>
  <si>
    <t>042-825-9431</t>
    <phoneticPr fontId="2" type="noConversion"/>
  </si>
  <si>
    <t>총장, 산중교수 등 4명</t>
    <phoneticPr fontId="2" type="noConversion"/>
  </si>
  <si>
    <t>정부재정지원사업 관련 업무협의</t>
    <phoneticPr fontId="2" type="noConversion"/>
  </si>
  <si>
    <t>총장, 기획부처장 등 4명</t>
    <phoneticPr fontId="2" type="noConversion"/>
  </si>
  <si>
    <t>산학융합학부 현안 업무협의</t>
    <phoneticPr fontId="2" type="noConversion"/>
  </si>
  <si>
    <t>총장, 학과교수 등 4명</t>
    <phoneticPr fontId="2" type="noConversion"/>
  </si>
  <si>
    <t>노마드칼리지 현안 업무협의</t>
    <phoneticPr fontId="2" type="noConversion"/>
  </si>
  <si>
    <t>산학협력단 가족기업 간담회</t>
    <phoneticPr fontId="2" type="noConversion"/>
  </si>
  <si>
    <t>살구나무집</t>
    <phoneticPr fontId="2" type="noConversion"/>
  </si>
  <si>
    <t>042-526-0306</t>
    <phoneticPr fontId="2" type="noConversion"/>
  </si>
  <si>
    <t>대학-정부출연 연구원 간 연구협력 관련 업무협의</t>
    <phoneticPr fontId="2" type="noConversion"/>
  </si>
  <si>
    <t>참치로</t>
    <phoneticPr fontId="2" type="noConversion"/>
  </si>
  <si>
    <t>042-824-3733</t>
    <phoneticPr fontId="2" type="noConversion"/>
  </si>
  <si>
    <t>총장, 정부출연 연구원장 등 4명</t>
    <phoneticPr fontId="2" type="noConversion"/>
  </si>
  <si>
    <t>-</t>
    <phoneticPr fontId="2" type="noConversion"/>
  </si>
  <si>
    <t>2021년 3월 (총장실) 업무추진비 세부 집행 내역</t>
    <phoneticPr fontId="2" type="noConversion"/>
  </si>
  <si>
    <t>(기간 : 2021.03.01.~03.31.)</t>
    <phoneticPr fontId="2" type="noConversion"/>
  </si>
  <si>
    <t>소                   계(12건)</t>
    <phoneticPr fontId="2" type="noConversion"/>
  </si>
  <si>
    <t>소                   계(9건)</t>
    <phoneticPr fontId="2" type="noConversion"/>
  </si>
  <si>
    <t>소                   계(0건)</t>
    <phoneticPr fontId="2" type="noConversion"/>
  </si>
  <si>
    <t>합                   계(21건)</t>
    <phoneticPr fontId="2" type="noConversion"/>
  </si>
  <si>
    <t>2021년 4월(총장실) 업무추진비 세부 집행 내역</t>
    <phoneticPr fontId="2" type="noConversion"/>
  </si>
  <si>
    <t>(기간 : 2021.04.01.~04.30.)</t>
    <phoneticPr fontId="2" type="noConversion"/>
  </si>
  <si>
    <t>합                   계(27건)</t>
    <phoneticPr fontId="2" type="noConversion"/>
  </si>
  <si>
    <t>국가중심국공립대총장협의회 회의 개최에 따른 사전 협의</t>
    <phoneticPr fontId="2" type="noConversion"/>
  </si>
  <si>
    <t>총장, 기획처장 등 4명</t>
    <phoneticPr fontId="2" type="noConversion"/>
  </si>
  <si>
    <t>법인카드</t>
  </si>
  <si>
    <t>모바일 학생증 출입통제시스템 구축 관련 협의</t>
    <phoneticPr fontId="2" type="noConversion"/>
  </si>
  <si>
    <t>산학연계관리시스템 운영 관련 업무협의</t>
    <phoneticPr fontId="2" type="noConversion"/>
  </si>
  <si>
    <t>오나폴리핏짜리아</t>
    <phoneticPr fontId="2" type="noConversion"/>
  </si>
  <si>
    <t>042-822-6564</t>
    <phoneticPr fontId="2" type="noConversion"/>
  </si>
  <si>
    <t>지역선도대학육성사업 참여 학과 간담회</t>
    <phoneticPr fontId="2" type="noConversion"/>
  </si>
  <si>
    <t>총장, 참여학과 교수 등 4명</t>
    <phoneticPr fontId="2" type="noConversion"/>
  </si>
  <si>
    <t>라차우</t>
    <phoneticPr fontId="2" type="noConversion"/>
  </si>
  <si>
    <t>042-823-2888</t>
    <phoneticPr fontId="2" type="noConversion"/>
  </si>
  <si>
    <t>대학원행정실 직원 격려 간담회</t>
    <phoneticPr fontId="2" type="noConversion"/>
  </si>
  <si>
    <t>총장, 대학원행정실장 등 4명</t>
    <phoneticPr fontId="2" type="noConversion"/>
  </si>
  <si>
    <t>외국인(가나) 유학생 간담회</t>
    <phoneticPr fontId="2" type="noConversion"/>
  </si>
  <si>
    <t>총장, 국제교류원장, 가나 유학생 10명 총12명</t>
    <phoneticPr fontId="2" type="noConversion"/>
  </si>
  <si>
    <t>피자헛</t>
    <phoneticPr fontId="2" type="noConversion"/>
  </si>
  <si>
    <t>1588-5588</t>
    <phoneticPr fontId="2" type="noConversion"/>
  </si>
  <si>
    <t>교원양성지원센터 현안 업무협의</t>
    <phoneticPr fontId="2" type="noConversion"/>
  </si>
  <si>
    <t>화학생명공학과 현안 업무협의</t>
    <phoneticPr fontId="2" type="noConversion"/>
  </si>
  <si>
    <t>총장, 학과 교수 등 4명</t>
    <phoneticPr fontId="2" type="noConversion"/>
  </si>
  <si>
    <t>추어명가</t>
    <phoneticPr fontId="2" type="noConversion"/>
  </si>
  <si>
    <t>042-822-2005</t>
    <phoneticPr fontId="2" type="noConversion"/>
  </si>
  <si>
    <t>취업률 평가 지표점수 향상을 위한 업무협의</t>
    <phoneticPr fontId="2" type="noConversion"/>
  </si>
  <si>
    <t>총장, 관련 교수 등 4명</t>
    <phoneticPr fontId="2" type="noConversion"/>
  </si>
  <si>
    <t>황산옥</t>
    <phoneticPr fontId="2" type="noConversion"/>
  </si>
  <si>
    <t>042-826-0155</t>
    <phoneticPr fontId="2" type="noConversion"/>
  </si>
  <si>
    <t>창업학과 현안 업무협의</t>
    <phoneticPr fontId="2" type="noConversion"/>
  </si>
  <si>
    <t>유성복집</t>
    <phoneticPr fontId="2" type="noConversion"/>
  </si>
  <si>
    <t>042-823-5389</t>
    <phoneticPr fontId="2" type="noConversion"/>
  </si>
  <si>
    <t>대학혁신지원사업 성과관리시스템 구축 관련 업무협의</t>
    <phoneticPr fontId="2" type="noConversion"/>
  </si>
  <si>
    <t>일정</t>
    <phoneticPr fontId="2" type="noConversion"/>
  </si>
  <si>
    <t>042-489-8877</t>
    <phoneticPr fontId="2" type="noConversion"/>
  </si>
  <si>
    <t>회계학과 현안 업무협의</t>
    <phoneticPr fontId="2" type="noConversion"/>
  </si>
  <si>
    <t>전주복집</t>
    <phoneticPr fontId="2" type="noConversion"/>
  </si>
  <si>
    <t>042-822-5171</t>
    <phoneticPr fontId="2" type="noConversion"/>
  </si>
  <si>
    <t>디지털 신기술 혁신공유대학사업 계획서 집필 교수 간담회</t>
    <phoneticPr fontId="2" type="noConversion"/>
  </si>
  <si>
    <t>설비공학과 현안 업무협의</t>
    <phoneticPr fontId="2" type="noConversion"/>
  </si>
  <si>
    <t>총장, 학과장 등 4명</t>
    <phoneticPr fontId="2" type="noConversion"/>
  </si>
  <si>
    <t>비대면 교육 긴급 지원사업 관련 업무협의</t>
    <phoneticPr fontId="2" type="noConversion"/>
  </si>
  <si>
    <t>만촌</t>
    <phoneticPr fontId="2" type="noConversion"/>
  </si>
  <si>
    <t>042-472-8777</t>
    <phoneticPr fontId="2" type="noConversion"/>
  </si>
  <si>
    <t>지역혁신사업계획서 집필 교수 간담회</t>
    <phoneticPr fontId="2" type="noConversion"/>
  </si>
  <si>
    <t>총장, 집필교수 등 4명</t>
    <phoneticPr fontId="2" type="noConversion"/>
  </si>
  <si>
    <t>042-823-5388</t>
    <phoneticPr fontId="2" type="noConversion"/>
  </si>
  <si>
    <t>미래산업융합대학 현안 업무협의</t>
    <phoneticPr fontId="2" type="noConversion"/>
  </si>
  <si>
    <t>기획처 현안 업무협의</t>
    <phoneticPr fontId="2" type="noConversion"/>
  </si>
  <si>
    <t>총장, 기획처장, 기획부처장 총3명</t>
    <phoneticPr fontId="2" type="noConversion"/>
  </si>
  <si>
    <t>갑동숯골원냉면</t>
    <phoneticPr fontId="2" type="noConversion"/>
  </si>
  <si>
    <t>042-822-9285</t>
    <phoneticPr fontId="2" type="noConversion"/>
  </si>
  <si>
    <t>도시공학과 현안 업무협의</t>
    <phoneticPr fontId="2" type="noConversion"/>
  </si>
  <si>
    <t>시골풍경꽃게장</t>
    <phoneticPr fontId="2" type="noConversion"/>
  </si>
  <si>
    <t>042-822-0122</t>
    <phoneticPr fontId="2" type="noConversion"/>
  </si>
  <si>
    <t>수강신청제도 개선 관련 업무협의</t>
    <phoneticPr fontId="2" type="noConversion"/>
  </si>
  <si>
    <t>화심순두부</t>
    <phoneticPr fontId="2" type="noConversion"/>
  </si>
  <si>
    <t>042-824-3989</t>
    <phoneticPr fontId="2" type="noConversion"/>
  </si>
  <si>
    <t>소                   계 (20건)</t>
    <phoneticPr fontId="2" type="noConversion"/>
  </si>
  <si>
    <t>대학출입기자 간담회</t>
    <phoneticPr fontId="2" type="noConversion"/>
  </si>
  <si>
    <t>총장, 출입기자 등 4명</t>
    <phoneticPr fontId="2" type="noConversion"/>
  </si>
  <si>
    <t>국가중심국공립대 현안 업무협의</t>
    <phoneticPr fontId="2" type="noConversion"/>
  </si>
  <si>
    <t>총장, 타대학 총장 등 4명</t>
    <phoneticPr fontId="2" type="noConversion"/>
  </si>
  <si>
    <t>유성호텔 구룡</t>
    <phoneticPr fontId="2" type="noConversion"/>
  </si>
  <si>
    <t>042-820-0117</t>
    <phoneticPr fontId="2" type="noConversion"/>
  </si>
  <si>
    <t>대전세종충남 지역혁신 플랫폼사업 관련 업무협의</t>
    <phoneticPr fontId="2" type="noConversion"/>
  </si>
  <si>
    <t>총장, 관련 타대학 총장 등 4명</t>
    <phoneticPr fontId="2" type="noConversion"/>
  </si>
  <si>
    <t>산학연계 현장실습 관련 업무협의</t>
    <phoneticPr fontId="2" type="noConversion"/>
  </si>
  <si>
    <t>총장, 대전시 관계자 등 4명</t>
    <phoneticPr fontId="2" type="noConversion"/>
  </si>
  <si>
    <t>연합교양대학 관련 업무협의</t>
    <phoneticPr fontId="2" type="noConversion"/>
  </si>
  <si>
    <t>대학발전기금 고액기부자 간담회</t>
    <phoneticPr fontId="2" type="noConversion"/>
  </si>
  <si>
    <t>소                   계 (7건)</t>
    <phoneticPr fontId="2" type="noConversion"/>
  </si>
  <si>
    <t>예산</t>
    <phoneticPr fontId="2" type="noConversion"/>
  </si>
  <si>
    <t>대내</t>
    <phoneticPr fontId="2" type="noConversion"/>
  </si>
  <si>
    <t>대외</t>
    <phoneticPr fontId="2" type="noConversion"/>
  </si>
  <si>
    <t>격려</t>
    <phoneticPr fontId="2" type="noConversion"/>
  </si>
  <si>
    <t>계</t>
    <phoneticPr fontId="2" type="noConversion"/>
  </si>
  <si>
    <t>잔액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</si>
  <si>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</si>
  <si>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</si>
  <si>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</si>
  <si>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</si>
  <si>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</si>
  <si>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 xml:space="preserve">8월 </t>
    <phoneticPr fontId="2" type="noConversion"/>
  </si>
  <si>
    <t>9월</t>
    <phoneticPr fontId="2" type="noConversion"/>
  </si>
  <si>
    <t>10월</t>
    <phoneticPr fontId="2" type="noConversion"/>
  </si>
  <si>
    <t>2021년 5월(총장실) 업무추진비 세부 집행 내역</t>
    <phoneticPr fontId="2" type="noConversion"/>
  </si>
  <si>
    <t>(기간 : 2021.05.01.~05.31.)</t>
    <phoneticPr fontId="2" type="noConversion"/>
  </si>
  <si>
    <t>주요보직자 현안 업무협의</t>
    <phoneticPr fontId="2" type="noConversion"/>
  </si>
  <si>
    <t>컬처푸드시스템(한밭대점)</t>
    <phoneticPr fontId="2" type="noConversion"/>
  </si>
  <si>
    <t>총장, 주요보직자 총 4명</t>
    <phoneticPr fontId="2" type="noConversion"/>
  </si>
  <si>
    <t>경제학과 현안 업무협의</t>
    <phoneticPr fontId="2" type="noConversion"/>
  </si>
  <si>
    <t>여정</t>
    <phoneticPr fontId="2" type="noConversion"/>
  </si>
  <si>
    <t>042-825-3337</t>
    <phoneticPr fontId="2" type="noConversion"/>
  </si>
  <si>
    <t>총장, 경제학과 교수 등 4명</t>
    <phoneticPr fontId="2" type="noConversion"/>
  </si>
  <si>
    <t>계약학과 관련 업무협의</t>
    <phoneticPr fontId="2" type="noConversion"/>
  </si>
  <si>
    <t>어선재</t>
    <phoneticPr fontId="2" type="noConversion"/>
  </si>
  <si>
    <t>042-825-9086</t>
    <phoneticPr fontId="2" type="noConversion"/>
  </si>
  <si>
    <t>지역혁신사업 선정에 따른 사업계획서 집필 교수 격려</t>
    <phoneticPr fontId="2" type="noConversion"/>
  </si>
  <si>
    <t>연향</t>
    <phoneticPr fontId="2" type="noConversion"/>
  </si>
  <si>
    <t>042-476-8800</t>
    <phoneticPr fontId="2" type="noConversion"/>
  </si>
  <si>
    <t>총장, 사업계획서 집필 교수 등 4명</t>
    <phoneticPr fontId="2" type="noConversion"/>
  </si>
  <si>
    <t>충청권 국립대학 자원공유플랫폼 운영 관련 업무협의</t>
    <phoneticPr fontId="2" type="noConversion"/>
  </si>
  <si>
    <t>청주본가</t>
    <phoneticPr fontId="2" type="noConversion"/>
  </si>
  <si>
    <t>043-277-0613</t>
    <phoneticPr fontId="2" type="noConversion"/>
  </si>
  <si>
    <t>대학 기본역량진단 자체보고서 집필 교직원 격려</t>
    <phoneticPr fontId="2" type="noConversion"/>
  </si>
  <si>
    <t>브리드커피</t>
    <phoneticPr fontId="2" type="noConversion"/>
  </si>
  <si>
    <t>집필교수 및 직원 등 10명</t>
    <phoneticPr fontId="2" type="noConversion"/>
  </si>
  <si>
    <t>갑돛숯골냉면</t>
    <phoneticPr fontId="2" type="noConversion"/>
  </si>
  <si>
    <t>총장, 교학부총장 등 4명</t>
    <phoneticPr fontId="2" type="noConversion"/>
  </si>
  <si>
    <t>교수회 임원 간담회</t>
    <phoneticPr fontId="2" type="noConversion"/>
  </si>
  <si>
    <t>총장, 교수회장 등 4명</t>
    <phoneticPr fontId="2" type="noConversion"/>
  </si>
  <si>
    <t>지역기업과 학생 취업 관련 업무협의</t>
    <phoneticPr fontId="2" type="noConversion"/>
  </si>
  <si>
    <t>총장, 관련기관 관계자 등 4명</t>
    <phoneticPr fontId="2" type="noConversion"/>
  </si>
  <si>
    <t>인문교양학부 신임교수 간담회</t>
    <phoneticPr fontId="2" type="noConversion"/>
  </si>
  <si>
    <t>학생 성과관리시스템 관련 업무협의</t>
    <phoneticPr fontId="2" type="noConversion"/>
  </si>
  <si>
    <t>계절학기 수업운영 관련 업무협의</t>
    <phoneticPr fontId="2" type="noConversion"/>
  </si>
  <si>
    <t>대학원 현안 업무협의</t>
    <phoneticPr fontId="2" type="noConversion"/>
  </si>
  <si>
    <t>㈜로스트엔스위트</t>
    <phoneticPr fontId="2" type="noConversion"/>
  </si>
  <si>
    <t>042-863-9781</t>
    <phoneticPr fontId="2" type="noConversion"/>
  </si>
  <si>
    <t>총장, 대학원장 등 3명</t>
    <phoneticPr fontId="2" type="noConversion"/>
  </si>
  <si>
    <t>합                   계(14건)</t>
    <phoneticPr fontId="2" type="noConversion"/>
  </si>
  <si>
    <t>예산액(*25%일괄 감액 반영)</t>
    <phoneticPr fontId="2" type="noConversion"/>
  </si>
  <si>
    <t>소                   계 (3건)</t>
    <phoneticPr fontId="2" type="noConversion"/>
  </si>
  <si>
    <t>소                   계 (11건)</t>
    <phoneticPr fontId="2" type="noConversion"/>
  </si>
  <si>
    <t>갑동숯골냉면</t>
    <phoneticPr fontId="2" type="noConversion"/>
  </si>
  <si>
    <t>2021년 6월(총장실) 업무추진비 세부 집행 내역</t>
    <phoneticPr fontId="2" type="noConversion"/>
  </si>
  <si>
    <t>(기간 : 2021.06.01.~06.30.)</t>
    <phoneticPr fontId="2" type="noConversion"/>
  </si>
  <si>
    <t>합                   계(24건)</t>
    <phoneticPr fontId="2" type="noConversion"/>
  </si>
  <si>
    <t>시각디자인학과 교수 간담회</t>
    <phoneticPr fontId="2" type="noConversion"/>
  </si>
  <si>
    <t>주요보직 교수 간담회(도시락)</t>
    <phoneticPr fontId="2" type="noConversion"/>
  </si>
  <si>
    <t>총장, 교학부총장 등 10명</t>
    <phoneticPr fontId="2" type="noConversion"/>
  </si>
  <si>
    <t>컬처푸드</t>
    <phoneticPr fontId="2" type="noConversion"/>
  </si>
  <si>
    <t>연구실안전관리센터 현안 업무협의</t>
    <phoneticPr fontId="2" type="noConversion"/>
  </si>
  <si>
    <t>총장, 센터장 등 4명</t>
    <phoneticPr fontId="2" type="noConversion"/>
  </si>
  <si>
    <t>공학교육혁신센터 현안 업무협의</t>
    <phoneticPr fontId="2" type="noConversion"/>
  </si>
  <si>
    <t>총장 센터장 등 4명</t>
    <phoneticPr fontId="2" type="noConversion"/>
  </si>
  <si>
    <t>한마음면옥</t>
    <phoneticPr fontId="2" type="noConversion"/>
  </si>
  <si>
    <t>042-822-0159</t>
    <phoneticPr fontId="2" type="noConversion"/>
  </si>
  <si>
    <t>아람답다</t>
    <phoneticPr fontId="2" type="noConversion"/>
  </si>
  <si>
    <t>042-825-2862</t>
    <phoneticPr fontId="2" type="noConversion"/>
  </si>
  <si>
    <t>창의융합학과 현안 업무협의</t>
    <phoneticPr fontId="2" type="noConversion"/>
  </si>
  <si>
    <t>총동문회 임원 간담회</t>
    <phoneticPr fontId="2" type="noConversion"/>
  </si>
  <si>
    <t>총장, 총동문회 사무총장 등 11명</t>
    <phoneticPr fontId="2" type="noConversion"/>
  </si>
  <si>
    <t>산학융합학부 교수 간담회</t>
    <phoneticPr fontId="2" type="noConversion"/>
  </si>
  <si>
    <t>리원</t>
    <phoneticPr fontId="2" type="noConversion"/>
  </si>
  <si>
    <t>042-671-8888</t>
    <phoneticPr fontId="2" type="noConversion"/>
  </si>
  <si>
    <t>대학원 입학정원 관련 업무협의</t>
    <phoneticPr fontId="2" type="noConversion"/>
  </si>
  <si>
    <t>뜨랑한우</t>
    <phoneticPr fontId="2" type="noConversion"/>
  </si>
  <si>
    <t>042-822-8566</t>
    <phoneticPr fontId="2" type="noConversion"/>
  </si>
  <si>
    <t>대학 기본역량진단 온라인 비대면 진단 준비 위원 간담회</t>
    <phoneticPr fontId="2" type="noConversion"/>
  </si>
  <si>
    <t>총장, 기획처장 등 위원 총10명</t>
    <phoneticPr fontId="2" type="noConversion"/>
  </si>
  <si>
    <t>포춘차이나</t>
    <phoneticPr fontId="2" type="noConversion"/>
  </si>
  <si>
    <t>042-823-1303</t>
    <phoneticPr fontId="2" type="noConversion"/>
  </si>
  <si>
    <t>학생 일상 회복 지원 관련 업무협의</t>
    <phoneticPr fontId="2" type="noConversion"/>
  </si>
  <si>
    <t>총장, 주요보직자 등 4명</t>
    <phoneticPr fontId="2" type="noConversion"/>
  </si>
  <si>
    <t>2학기 학사운영 관련 업무협의</t>
    <phoneticPr fontId="2" type="noConversion"/>
  </si>
  <si>
    <t>케이인하우스</t>
    <phoneticPr fontId="2" type="noConversion"/>
  </si>
  <si>
    <t>042-824-3900</t>
    <phoneticPr fontId="2" type="noConversion"/>
  </si>
  <si>
    <t>6.30자 퇴직예정 직원 간담회-1</t>
    <phoneticPr fontId="2" type="noConversion"/>
  </si>
  <si>
    <t>총장, 김인배, 이승재 총3명</t>
    <phoneticPr fontId="2" type="noConversion"/>
  </si>
  <si>
    <t>6.30자 퇴직예정 직원 간담회-2</t>
    <phoneticPr fontId="2" type="noConversion"/>
  </si>
  <si>
    <t>총장, 이형기, 조주행, 유기봉 총4명</t>
    <phoneticPr fontId="2" type="noConversion"/>
  </si>
  <si>
    <t>융합경영학과 현안 업무협의</t>
    <phoneticPr fontId="2" type="noConversion"/>
  </si>
  <si>
    <t>디에떼</t>
    <phoneticPr fontId="2" type="noConversion"/>
  </si>
  <si>
    <t>042-825-3456</t>
    <phoneticPr fontId="2" type="noConversion"/>
  </si>
  <si>
    <t>비교과 UNIT제도 운영 개선 방안 업무협의</t>
    <phoneticPr fontId="2" type="noConversion"/>
  </si>
  <si>
    <t>학생 핵심역량 관리시스템(H-CAN) 구축 중간 점검</t>
    <phoneticPr fontId="2" type="noConversion"/>
  </si>
  <si>
    <t>오천항</t>
    <phoneticPr fontId="2" type="noConversion"/>
  </si>
  <si>
    <t>042-471-4123</t>
    <phoneticPr fontId="2" type="noConversion"/>
  </si>
  <si>
    <t>소                   계 (18건)</t>
    <phoneticPr fontId="2" type="noConversion"/>
  </si>
  <si>
    <t>한집안 프로젝트 관련 업무협의</t>
    <phoneticPr fontId="2" type="noConversion"/>
  </si>
  <si>
    <t>총장, 지역기업 대표 등 4명</t>
    <phoneticPr fontId="2" type="noConversion"/>
  </si>
  <si>
    <t>신촌설렁탕</t>
    <phoneticPr fontId="2" type="noConversion"/>
  </si>
  <si>
    <t>042-254-6350</t>
    <phoneticPr fontId="2" type="noConversion"/>
  </si>
  <si>
    <t>국중협 총장 총4명</t>
    <phoneticPr fontId="2" type="noConversion"/>
  </si>
  <si>
    <t>스카이라운지파르베</t>
    <phoneticPr fontId="2" type="noConversion"/>
  </si>
  <si>
    <t>063-467-7000</t>
    <phoneticPr fontId="2" type="noConversion"/>
  </si>
  <si>
    <t>린참치</t>
    <phoneticPr fontId="2" type="noConversion"/>
  </si>
  <si>
    <t>02-3473-7490</t>
    <phoneticPr fontId="2" type="noConversion"/>
  </si>
  <si>
    <t>융합연구혁신센터 설립 관련 업무협의</t>
    <phoneticPr fontId="2" type="noConversion"/>
  </si>
  <si>
    <t>세종공유대학 관련 업무협의</t>
    <phoneticPr fontId="2" type="noConversion"/>
  </si>
  <si>
    <t>연타발</t>
    <phoneticPr fontId="2" type="noConversion"/>
  </si>
  <si>
    <t>042-488-8819</t>
    <phoneticPr fontId="2" type="noConversion"/>
  </si>
  <si>
    <t>유성캠퍼스 연구개발특구 추가 지정 등 관련 업무협의</t>
    <phoneticPr fontId="2" type="noConversion"/>
  </si>
  <si>
    <t>총장, 연기협 회장 등 4명</t>
    <phoneticPr fontId="2" type="noConversion"/>
  </si>
  <si>
    <t>치앙마이방콕</t>
    <phoneticPr fontId="2" type="noConversion"/>
  </si>
  <si>
    <t>042-639-6167</t>
    <phoneticPr fontId="2" type="noConversion"/>
  </si>
  <si>
    <t>소                   계 (6건)</t>
    <phoneticPr fontId="2" type="noConversion"/>
  </si>
  <si>
    <t>2021년 7월(총장실) 업무추진비 세부 집행 내역</t>
    <phoneticPr fontId="2" type="noConversion"/>
  </si>
  <si>
    <t>(기간 : 2021.07.01.~07.31.)</t>
    <phoneticPr fontId="2" type="noConversion"/>
  </si>
  <si>
    <t>학생처 현안 업무협의</t>
    <phoneticPr fontId="2" type="noConversion"/>
  </si>
  <si>
    <t>총장, 학생처장 등 4명</t>
    <phoneticPr fontId="2" type="noConversion"/>
  </si>
  <si>
    <t>대학 현안 업무협의</t>
    <phoneticPr fontId="2" type="noConversion"/>
  </si>
  <si>
    <t>총장, 교학부총장 등 6명</t>
    <phoneticPr fontId="2" type="noConversion"/>
  </si>
  <si>
    <t>RIS사업 소과제(모빌리티 분야) 관련  업무협의</t>
    <phoneticPr fontId="2" type="noConversion"/>
  </si>
  <si>
    <t>배씨네집</t>
    <phoneticPr fontId="2" type="noConversion"/>
  </si>
  <si>
    <t>041-852-7371</t>
    <phoneticPr fontId="2" type="noConversion"/>
  </si>
  <si>
    <t>총장, 관련 학과 교수 등 4명</t>
    <phoneticPr fontId="2" type="noConversion"/>
  </si>
  <si>
    <t>주요보직자 간담회</t>
    <phoneticPr fontId="2" type="noConversion"/>
  </si>
  <si>
    <t>총장 포함 주요보직자 8명</t>
    <phoneticPr fontId="2" type="noConversion"/>
  </si>
  <si>
    <t>2학기 교양교육과정 운영 방안 업무협의</t>
    <phoneticPr fontId="2" type="noConversion"/>
  </si>
  <si>
    <t>부산면관</t>
    <phoneticPr fontId="2" type="noConversion"/>
  </si>
  <si>
    <t>042-521-1122</t>
    <phoneticPr fontId="2" type="noConversion"/>
  </si>
  <si>
    <t>총장, 노마드칼리지 학장 등 3명</t>
    <phoneticPr fontId="2" type="noConversion"/>
  </si>
  <si>
    <t>지자체-대학 협력기반 지역혁신사업 관련 업무협의</t>
    <phoneticPr fontId="2" type="noConversion"/>
  </si>
  <si>
    <t>한밭대 총장 등 사업 참여 대학 총장 총4명</t>
    <phoneticPr fontId="2" type="noConversion"/>
  </si>
  <si>
    <t>첨단학과 관련 업무협의</t>
    <phoneticPr fontId="2" type="noConversion"/>
  </si>
  <si>
    <t>세종 공동캠퍼스 관련 업무협의</t>
    <phoneticPr fontId="2" type="noConversion"/>
  </si>
  <si>
    <t>사키</t>
    <phoneticPr fontId="2" type="noConversion"/>
  </si>
  <si>
    <t>044-865-3777</t>
    <phoneticPr fontId="2" type="noConversion"/>
  </si>
  <si>
    <t>총장, 세종부시장 등 4명</t>
    <phoneticPr fontId="2" type="noConversion"/>
  </si>
  <si>
    <t>2021학년도 2학기 학사운영 관련 업무협의</t>
    <phoneticPr fontId="2" type="noConversion"/>
  </si>
  <si>
    <t>교연비 제도개선 관련 논의</t>
    <phoneticPr fontId="2" type="noConversion"/>
  </si>
  <si>
    <t>총장, 국총협 교연비 TF 연구위원, 국교련, 국교조 등 10명</t>
    <phoneticPr fontId="2" type="noConversion"/>
  </si>
  <si>
    <t>평생교육체제지원사업 관련 업무협의</t>
    <phoneticPr fontId="2" type="noConversion"/>
  </si>
  <si>
    <t>삼복가든</t>
    <phoneticPr fontId="2" type="noConversion"/>
  </si>
  <si>
    <t>042-822-5949</t>
    <phoneticPr fontId="2" type="noConversion"/>
  </si>
  <si>
    <t>수강신청 관련 업무협의</t>
    <phoneticPr fontId="2" type="noConversion"/>
  </si>
  <si>
    <t>학생지도비 관련 업무협의</t>
    <phoneticPr fontId="2" type="noConversion"/>
  </si>
  <si>
    <t>대왕산삼갈비탕</t>
    <phoneticPr fontId="2" type="noConversion"/>
  </si>
  <si>
    <t>042-826-9494</t>
    <phoneticPr fontId="2" type="noConversion"/>
  </si>
  <si>
    <t>소                   계 (10건)</t>
    <phoneticPr fontId="2" type="noConversion"/>
  </si>
  <si>
    <t>합                   계(13건)</t>
    <phoneticPr fontId="2" type="noConversion"/>
  </si>
  <si>
    <t>2021년 8월(총장실) 업무추진비 세부 집행 내역</t>
    <phoneticPr fontId="2" type="noConversion"/>
  </si>
  <si>
    <t>(기간 : 2021.08.01.~08.31.)</t>
    <phoneticPr fontId="2" type="noConversion"/>
  </si>
  <si>
    <t>산업디자인학과 현안 업무협의</t>
    <phoneticPr fontId="2" type="noConversion"/>
  </si>
  <si>
    <t>지역인재육성법 관련 업무협의</t>
    <phoneticPr fontId="2" type="noConversion"/>
  </si>
  <si>
    <t>경복궁</t>
    <phoneticPr fontId="2" type="noConversion"/>
  </si>
  <si>
    <t>042-488-5555</t>
    <phoneticPr fontId="2" type="noConversion"/>
  </si>
  <si>
    <t>총장 등 2명</t>
    <phoneticPr fontId="2" type="noConversion"/>
  </si>
  <si>
    <t>갑동숯불민물장어</t>
    <phoneticPr fontId="2" type="noConversion"/>
  </si>
  <si>
    <t>042-825-6665</t>
    <phoneticPr fontId="2" type="noConversion"/>
  </si>
  <si>
    <t>기계공학과 현안 업무협의</t>
    <phoneticPr fontId="2" type="noConversion"/>
  </si>
  <si>
    <t>국가중심국공립대학 운영 등 현안 업무협의</t>
    <phoneticPr fontId="2" type="noConversion"/>
  </si>
  <si>
    <t>북경장</t>
    <phoneticPr fontId="2" type="noConversion"/>
  </si>
  <si>
    <t>055-741-2757</t>
    <phoneticPr fontId="2" type="noConversion"/>
  </si>
  <si>
    <t>총장, 전 경남과기대 총장 등 4명</t>
    <phoneticPr fontId="2" type="noConversion"/>
  </si>
  <si>
    <t>대학원 학생 정원 조정 관련 업무협의</t>
    <phoneticPr fontId="2" type="noConversion"/>
  </si>
  <si>
    <t>총장, 관련학과 교수 등 4명</t>
    <phoneticPr fontId="2" type="noConversion"/>
  </si>
  <si>
    <t>대전.충남지역 국립대학 총장 간담회</t>
    <phoneticPr fontId="2" type="noConversion"/>
  </si>
  <si>
    <t>창벽</t>
    <phoneticPr fontId="2" type="noConversion"/>
  </si>
  <si>
    <t>041-852-7375</t>
    <phoneticPr fontId="2" type="noConversion"/>
  </si>
  <si>
    <t>대전, 충남지역 국립대학 총장 4명</t>
    <phoneticPr fontId="2" type="noConversion"/>
  </si>
  <si>
    <t>총장, 사무국장 등 주요보직자 4명</t>
    <phoneticPr fontId="2" type="noConversion"/>
  </si>
  <si>
    <t>신임 사무국장 간담회</t>
    <phoneticPr fontId="2" type="noConversion"/>
  </si>
  <si>
    <t>총장, 신임 사무국장 등 4명</t>
    <phoneticPr fontId="2" type="noConversion"/>
  </si>
  <si>
    <t>국가중심국공립대학 현안 업무협의</t>
    <phoneticPr fontId="2" type="noConversion"/>
  </si>
  <si>
    <t>총장, 전임 대교협 사무총장 등 총4명</t>
    <phoneticPr fontId="2" type="noConversion"/>
  </si>
  <si>
    <t>수통골 중화요리 청</t>
    <phoneticPr fontId="2" type="noConversion"/>
  </si>
  <si>
    <t>042-822-0019</t>
    <phoneticPr fontId="2" type="noConversion"/>
  </si>
  <si>
    <t>총장, 학과교수 등 3명</t>
    <phoneticPr fontId="2" type="noConversion"/>
  </si>
  <si>
    <t>덕명식당</t>
    <phoneticPr fontId="2" type="noConversion"/>
  </si>
  <si>
    <t>042-822-6671</t>
    <phoneticPr fontId="2" type="noConversion"/>
  </si>
  <si>
    <t>총장, 교학부총장 총2명</t>
    <phoneticPr fontId="2" type="noConversion"/>
  </si>
  <si>
    <t>공과대학 현안업무협의</t>
    <phoneticPr fontId="2" type="noConversion"/>
  </si>
  <si>
    <t>이화원</t>
    <phoneticPr fontId="2" type="noConversion"/>
  </si>
  <si>
    <t>042-823-0022</t>
    <phoneticPr fontId="2" type="noConversion"/>
  </si>
  <si>
    <t>총장, 공대학장 등 총4명</t>
    <phoneticPr fontId="2" type="noConversion"/>
  </si>
  <si>
    <t>한집안 산학 장학생 선발 관련 업무협의</t>
    <phoneticPr fontId="2" type="noConversion"/>
  </si>
  <si>
    <t>2학기 운영 관련 업무협의</t>
    <phoneticPr fontId="2" type="noConversion"/>
  </si>
  <si>
    <t>교원연구년제 관련 회의</t>
    <phoneticPr fontId="2" type="noConversion"/>
  </si>
  <si>
    <t>총장, 교학부총장 등 총7명</t>
    <phoneticPr fontId="2" type="noConversion"/>
  </si>
  <si>
    <t>소                   계 (4건)</t>
    <phoneticPr fontId="2" type="noConversion"/>
  </si>
  <si>
    <t>소                   계 (12건)</t>
    <phoneticPr fontId="2" type="noConversion"/>
  </si>
  <si>
    <t>합                   계(16건)</t>
    <phoneticPr fontId="2" type="noConversion"/>
  </si>
  <si>
    <t>2021년 9월(총장실) 업무추진비 세부 집행 내역</t>
    <phoneticPr fontId="2" type="noConversion"/>
  </si>
  <si>
    <t>(기간 : 2021.09.01.~09.30.)</t>
    <phoneticPr fontId="2" type="noConversion"/>
  </si>
  <si>
    <t>RIS사업본부 설치 관련 업무협의</t>
    <phoneticPr fontId="2" type="noConversion"/>
  </si>
  <si>
    <t>총장, 관련교수 등 4명</t>
    <phoneticPr fontId="2" type="noConversion"/>
  </si>
  <si>
    <t>세종 산학융합캠퍼스 관련 업무협의</t>
    <phoneticPr fontId="2" type="noConversion"/>
  </si>
  <si>
    <t>대학원연구활성화위원회 관련 업무협의</t>
    <phoneticPr fontId="2" type="noConversion"/>
  </si>
  <si>
    <t>머쉬룸</t>
    <phoneticPr fontId="2" type="noConversion"/>
  </si>
  <si>
    <t>042-825-1375</t>
    <phoneticPr fontId="2" type="noConversion"/>
  </si>
  <si>
    <t>총장, 대학원장 등 4명</t>
    <phoneticPr fontId="2" type="noConversion"/>
  </si>
  <si>
    <t>편입학 모집 정원 관련 업무협의</t>
    <phoneticPr fontId="2" type="noConversion"/>
  </si>
  <si>
    <t>연구 활성화를 위한 대덕특구 기관장 간담회</t>
    <phoneticPr fontId="2" type="noConversion"/>
  </si>
  <si>
    <t>음식이있는풍경</t>
    <phoneticPr fontId="2" type="noConversion"/>
  </si>
  <si>
    <t>042-867-6147</t>
    <phoneticPr fontId="2" type="noConversion"/>
  </si>
  <si>
    <t>총장, 특구 기관장 등 4명</t>
    <phoneticPr fontId="2" type="noConversion"/>
  </si>
  <si>
    <t>융합디자인학과 현안 업무협의</t>
    <phoneticPr fontId="2" type="noConversion"/>
  </si>
  <si>
    <t>한밭Culture space 관련 업무협의</t>
    <phoneticPr fontId="2" type="noConversion"/>
  </si>
  <si>
    <t>총장, 학장 등 4명</t>
    <phoneticPr fontId="2" type="noConversion"/>
  </si>
  <si>
    <t>새마을대학생 동아리 출범식 참석자 간담회</t>
    <phoneticPr fontId="2" type="noConversion"/>
  </si>
  <si>
    <t>총장, 새마을운동중앙회장 등 4명</t>
    <phoneticPr fontId="2" type="noConversion"/>
  </si>
  <si>
    <t>대학균형발전특별회계법안 관련 업무협의</t>
    <phoneticPr fontId="2" type="noConversion"/>
  </si>
  <si>
    <t>교양교육과정 운영 관련 업무협의</t>
    <phoneticPr fontId="2" type="noConversion"/>
  </si>
  <si>
    <t>총장 등 5명</t>
    <phoneticPr fontId="2" type="noConversion"/>
  </si>
  <si>
    <t>첨단학과 신설 관련 업무협의</t>
    <phoneticPr fontId="2" type="noConversion"/>
  </si>
  <si>
    <t>2학기 현장실습 관련 업무협의</t>
    <phoneticPr fontId="2" type="noConversion"/>
  </si>
  <si>
    <t>대학혁신단 현안 업무협의</t>
    <phoneticPr fontId="2" type="noConversion"/>
  </si>
  <si>
    <t>흑룡산촌두부</t>
    <phoneticPr fontId="2" type="noConversion"/>
  </si>
  <si>
    <t>042-824-0511</t>
    <phoneticPr fontId="2" type="noConversion"/>
  </si>
  <si>
    <t>인권센터 설립 관련 업무협의</t>
    <phoneticPr fontId="2" type="noConversion"/>
  </si>
  <si>
    <t>솔파인</t>
    <phoneticPr fontId="2" type="noConversion"/>
  </si>
  <si>
    <t>042-629-6800</t>
    <phoneticPr fontId="2" type="noConversion"/>
  </si>
  <si>
    <t>디지털 도서관 신축 관련 업무협의</t>
    <phoneticPr fontId="2" type="noConversion"/>
  </si>
  <si>
    <t>이뭐꼬</t>
    <phoneticPr fontId="2" type="noConversion"/>
  </si>
  <si>
    <t>042-825-8575</t>
    <phoneticPr fontId="2" type="noConversion"/>
  </si>
  <si>
    <t>건설환경조형대학 현안 업무협의</t>
    <phoneticPr fontId="2" type="noConversion"/>
  </si>
  <si>
    <t>더마루</t>
    <phoneticPr fontId="2" type="noConversion"/>
  </si>
  <si>
    <t>042-825-4008</t>
    <phoneticPr fontId="2" type="noConversion"/>
  </si>
  <si>
    <t>총장, 학장 등 5명</t>
    <phoneticPr fontId="2" type="noConversion"/>
  </si>
  <si>
    <t>총장 등 주요보직자 8명</t>
    <phoneticPr fontId="2" type="noConversion"/>
  </si>
  <si>
    <t>경상대학 현안 업무협의</t>
    <phoneticPr fontId="2" type="noConversion"/>
  </si>
  <si>
    <t>호시</t>
    <phoneticPr fontId="2" type="noConversion"/>
  </si>
  <si>
    <t>042-931-9991</t>
    <phoneticPr fontId="2" type="noConversion"/>
  </si>
  <si>
    <t>총장, 경상대학장 총2명</t>
    <phoneticPr fontId="2" type="noConversion"/>
  </si>
  <si>
    <t>2학기 중간고사 이후 수업운영 관련 업무협의</t>
    <phoneticPr fontId="2" type="noConversion"/>
  </si>
  <si>
    <t>대전시청 업무협의</t>
    <phoneticPr fontId="2" type="noConversion"/>
  </si>
  <si>
    <t>총장, 학생처장 등 6명</t>
    <phoneticPr fontId="2" type="noConversion"/>
  </si>
  <si>
    <t>교수회 현안 업무협의</t>
    <phoneticPr fontId="2" type="noConversion"/>
  </si>
  <si>
    <t>초원</t>
    <phoneticPr fontId="2" type="noConversion"/>
  </si>
  <si>
    <t>042-822-3738</t>
    <phoneticPr fontId="2" type="noConversion"/>
  </si>
  <si>
    <t>총장, 교수회장 총2명</t>
    <phoneticPr fontId="2" type="noConversion"/>
  </si>
  <si>
    <t>소                   계 (17건)</t>
    <phoneticPr fontId="2" type="noConversion"/>
  </si>
  <si>
    <t>합                   계(23건)</t>
    <phoneticPr fontId="2" type="noConversion"/>
  </si>
  <si>
    <t>2021년 10월 (총장실) 업무추진비 집행 내역</t>
    <phoneticPr fontId="2" type="noConversion"/>
  </si>
  <si>
    <t>10월 집행</t>
    <phoneticPr fontId="2" type="noConversion"/>
  </si>
  <si>
    <t>2021년 10월(총장실) 업무추진비 세부 집행 내역</t>
    <phoneticPr fontId="2" type="noConversion"/>
  </si>
  <si>
    <t>(기간 : 2021.10.01.~10.31.)</t>
    <phoneticPr fontId="2" type="noConversion"/>
  </si>
  <si>
    <t>총장, 주요보직자 등 8명</t>
    <phoneticPr fontId="2" type="noConversion"/>
  </si>
  <si>
    <t>기통찬장어</t>
    <phoneticPr fontId="2" type="noConversion"/>
  </si>
  <si>
    <t>042-822-5892</t>
    <phoneticPr fontId="2" type="noConversion"/>
  </si>
  <si>
    <t>주요보직자 및 단과대 학장 회의</t>
    <phoneticPr fontId="2" type="noConversion"/>
  </si>
  <si>
    <t>주요보직자 및 단과대학장 총14명</t>
    <phoneticPr fontId="2" type="noConversion"/>
  </si>
  <si>
    <t>학무위원 격려</t>
    <phoneticPr fontId="2" type="noConversion"/>
  </si>
  <si>
    <t>학무위원 25명</t>
    <phoneticPr fontId="2" type="noConversion"/>
  </si>
  <si>
    <t>명예교수 간담회</t>
    <phoneticPr fontId="2" type="noConversion"/>
  </si>
  <si>
    <t>마실둔산점</t>
    <phoneticPr fontId="2" type="noConversion"/>
  </si>
  <si>
    <t>총장, 명예교수 등 3명</t>
    <phoneticPr fontId="2" type="noConversion"/>
  </si>
  <si>
    <t>명장복집</t>
    <phoneticPr fontId="2" type="noConversion"/>
  </si>
  <si>
    <t>042-471-1929</t>
    <phoneticPr fontId="2" type="noConversion"/>
  </si>
  <si>
    <t>주요보직자 8명</t>
    <phoneticPr fontId="2" type="noConversion"/>
  </si>
  <si>
    <t>산학협력단 현안 업무협의</t>
    <phoneticPr fontId="2" type="noConversion"/>
  </si>
  <si>
    <t>총장, 산학협력단 부단장, 산중교수 등 8명</t>
    <phoneticPr fontId="2" type="noConversion"/>
  </si>
  <si>
    <t>Hanbat 4.0 CoP 운영 관련 업무협의</t>
    <phoneticPr fontId="2" type="noConversion"/>
  </si>
  <si>
    <t>총장 등 8명</t>
    <phoneticPr fontId="2" type="noConversion"/>
  </si>
  <si>
    <t>RIS사업 운영 관련 업무협의</t>
    <phoneticPr fontId="2" type="noConversion"/>
  </si>
  <si>
    <t xml:space="preserve">입시 등 대학 홍보 관련 언론사 관계자 간담회 </t>
    <phoneticPr fontId="2" type="noConversion"/>
  </si>
  <si>
    <t>총장, 지역 언론사 대표 등 6명</t>
    <phoneticPr fontId="2" type="noConversion"/>
  </si>
  <si>
    <t>학과 신설 관련 업무협의</t>
    <phoneticPr fontId="2" type="noConversion"/>
  </si>
  <si>
    <t>어가원</t>
    <phoneticPr fontId="2" type="noConversion"/>
  </si>
  <si>
    <t>042-825-5548</t>
    <phoneticPr fontId="2" type="noConversion"/>
  </si>
  <si>
    <t>총장, 관련학과 교수 등 9명</t>
    <phoneticPr fontId="2" type="noConversion"/>
  </si>
  <si>
    <t>대학기본역량평가 기여자(집필위원) 격려 간담회</t>
    <phoneticPr fontId="2" type="noConversion"/>
  </si>
  <si>
    <t>총장, 기획처장 등 9명</t>
    <phoneticPr fontId="2" type="noConversion"/>
  </si>
  <si>
    <t>소                   계 (2건)</t>
    <phoneticPr fontId="2" type="noConversion"/>
  </si>
  <si>
    <t>집행 내역 (예산액 : 28,298,000원)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</si>
</sst>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m&quot;월&quot;\ dd&quot;일&quot;"/>
    <numFmt numFmtId="177" formatCode="h:mm:ss;@"/>
    <numFmt numFmtId="178" formatCode="#,##0,"/>
  </numFmts>
  <fonts count="2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  <font>
      <b/>
      <i/>
      <sz val="10"/>
      <name val="맑은 고딕"/>
      <family val="3"/>
      <charset val="129"/>
      <scheme val="minor"/>
    </font>
    <font>
      <i/>
      <sz val="10"/>
      <name val="굴림"/>
      <family val="3"/>
      <charset val="129"/>
    </font>
    <font>
      <b/>
      <sz val="2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  <font>
      <b/>
      <i/>
      <sz val="11"/>
      <name val="맑은 고딕"/>
      <family val="3"/>
      <charset val="129"/>
      <scheme val="minor"/>
    </font>
    <font>
      <sz val="10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0" fontId="10" fillId="0" borderId="0"/>
    <xf numFmtId="0" fontId="11" fillId="0" borderId="0"/>
    <xf numFmtId="0" fontId="17" fillId="0" borderId="0"/>
    <xf numFmtId="0" fontId="18" fillId="0" borderId="0">
      <alignment vertical="center"/>
    </xf>
    <xf numFmtId="0" fontId="9" fillId="0" borderId="0"/>
  </cellStyleXfs>
  <cellXfs count="175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 indent="1"/>
    </xf>
    <xf numFmtId="10" fontId="4" fillId="0" borderId="0" xfId="0" applyNumberFormat="1" applyFont="1">
      <alignment vertical="center"/>
    </xf>
    <xf numFmtId="0" fontId="8" fillId="0" borderId="0" xfId="0" applyFont="1">
      <alignment vertical="center"/>
    </xf>
    <xf numFmtId="41" fontId="6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1" fontId="14" fillId="0" borderId="1" xfId="2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14" fontId="18" fillId="0" borderId="1" xfId="0" applyNumberFormat="1" applyFont="1" applyBorder="1" applyAlignment="1">
      <alignment horizontal="center" vertical="center" shrinkToFit="1"/>
    </xf>
    <xf numFmtId="0" fontId="21" fillId="0" borderId="0" xfId="0" applyFont="1">
      <alignment vertical="center"/>
    </xf>
    <xf numFmtId="41" fontId="16" fillId="0" borderId="1" xfId="2" applyFont="1" applyFill="1" applyBorder="1" applyAlignment="1">
      <alignment horizontal="right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right" vertical="center"/>
    </xf>
    <xf numFmtId="10" fontId="14" fillId="3" borderId="1" xfId="0" applyNumberFormat="1" applyFont="1" applyFill="1" applyBorder="1" applyAlignment="1">
      <alignment horizontal="center" vertical="center"/>
    </xf>
    <xf numFmtId="14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 shrinkToFit="1"/>
    </xf>
    <xf numFmtId="41" fontId="20" fillId="3" borderId="1" xfId="2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1" fontId="16" fillId="3" borderId="1" xfId="2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>
      <alignment vertical="center"/>
    </xf>
    <xf numFmtId="0" fontId="14" fillId="4" borderId="1" xfId="0" applyFont="1" applyFill="1" applyBorder="1" applyAlignment="1">
      <alignment horizontal="center" vertical="center"/>
    </xf>
    <xf numFmtId="41" fontId="14" fillId="4" borderId="1" xfId="2" applyFont="1" applyFill="1" applyBorder="1" applyAlignment="1">
      <alignment horizontal="right" vertical="center"/>
    </xf>
    <xf numFmtId="41" fontId="14" fillId="4" borderId="1" xfId="2" applyFont="1" applyFill="1" applyBorder="1" applyAlignment="1">
      <alignment horizontal="center" vertical="center"/>
    </xf>
    <xf numFmtId="10" fontId="14" fillId="4" borderId="1" xfId="0" applyNumberFormat="1" applyFont="1" applyFill="1" applyBorder="1" applyAlignment="1">
      <alignment horizontal="center" vertical="center"/>
    </xf>
    <xf numFmtId="0" fontId="18" fillId="0" borderId="12" xfId="8" applyFont="1" applyBorder="1" applyAlignment="1">
      <alignment horizontal="center" vertical="center" shrinkToFit="1"/>
    </xf>
    <xf numFmtId="41" fontId="13" fillId="2" borderId="12" xfId="2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 shrinkToFit="1"/>
    </xf>
    <xf numFmtId="41" fontId="13" fillId="0" borderId="1" xfId="2" applyFont="1" applyBorder="1">
      <alignment vertical="center"/>
    </xf>
    <xf numFmtId="41" fontId="13" fillId="2" borderId="12" xfId="2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1" xfId="0" applyFont="1" applyBorder="1">
      <alignment vertical="center"/>
    </xf>
    <xf numFmtId="41" fontId="13" fillId="0" borderId="1" xfId="0" applyNumberFormat="1" applyFont="1" applyBorder="1">
      <alignment vertical="center"/>
    </xf>
    <xf numFmtId="0" fontId="14" fillId="0" borderId="1" xfId="0" applyFont="1" applyFill="1" applyBorder="1" applyAlignment="1">
      <alignment horizontal="center" vertical="center" shrinkToFit="1"/>
    </xf>
    <xf numFmtId="41" fontId="14" fillId="0" borderId="1" xfId="2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3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177" fontId="18" fillId="0" borderId="14" xfId="2" applyNumberFormat="1" applyFont="1" applyFill="1" applyBorder="1" applyAlignment="1">
      <alignment horizontal="center" vertical="center" shrinkToFit="1"/>
    </xf>
    <xf numFmtId="41" fontId="18" fillId="0" borderId="14" xfId="2" applyFont="1" applyFill="1" applyBorder="1" applyAlignment="1">
      <alignment vertical="center" shrinkToFit="1"/>
    </xf>
    <xf numFmtId="177" fontId="18" fillId="0" borderId="13" xfId="2" applyNumberFormat="1" applyFont="1" applyFill="1" applyBorder="1" applyAlignment="1">
      <alignment horizontal="center" vertical="center" shrinkToFit="1"/>
    </xf>
    <xf numFmtId="14" fontId="18" fillId="0" borderId="13" xfId="2" applyNumberFormat="1" applyFont="1" applyFill="1" applyBorder="1" applyAlignment="1">
      <alignment horizontal="center" vertical="center" shrinkToFit="1"/>
    </xf>
    <xf numFmtId="0" fontId="18" fillId="0" borderId="13" xfId="8" applyFont="1" applyBorder="1" applyAlignment="1">
      <alignment horizontal="center" vertical="center" shrinkToFit="1"/>
    </xf>
    <xf numFmtId="41" fontId="18" fillId="0" borderId="13" xfId="2" applyFont="1" applyFill="1" applyBorder="1" applyAlignment="1">
      <alignment vertical="center" shrinkToFit="1"/>
    </xf>
    <xf numFmtId="41" fontId="18" fillId="0" borderId="13" xfId="2" applyFont="1" applyFill="1" applyBorder="1" applyAlignment="1">
      <alignment horizontal="left" vertical="center" shrinkToFit="1"/>
    </xf>
    <xf numFmtId="10" fontId="14" fillId="0" borderId="13" xfId="0" applyNumberFormat="1" applyFont="1" applyFill="1" applyBorder="1" applyAlignment="1">
      <alignment horizontal="center" vertical="center"/>
    </xf>
    <xf numFmtId="14" fontId="18" fillId="0" borderId="14" xfId="2" applyNumberFormat="1" applyFont="1" applyFill="1" applyBorder="1" applyAlignment="1">
      <alignment horizontal="center" vertical="center" shrinkToFit="1"/>
    </xf>
    <xf numFmtId="0" fontId="18" fillId="0" borderId="14" xfId="8" applyFont="1" applyBorder="1" applyAlignment="1">
      <alignment horizontal="center" vertical="center" shrinkToFit="1"/>
    </xf>
    <xf numFmtId="41" fontId="18" fillId="0" borderId="14" xfId="2" applyFont="1" applyFill="1" applyBorder="1" applyAlignment="1">
      <alignment horizontal="left" vertical="center" shrinkToFit="1"/>
    </xf>
    <xf numFmtId="10" fontId="14" fillId="0" borderId="14" xfId="0" applyNumberFormat="1" applyFont="1" applyFill="1" applyBorder="1" applyAlignment="1">
      <alignment horizontal="center" vertical="center"/>
    </xf>
    <xf numFmtId="14" fontId="18" fillId="0" borderId="15" xfId="2" applyNumberFormat="1" applyFont="1" applyFill="1" applyBorder="1" applyAlignment="1">
      <alignment horizontal="center" vertical="center" shrinkToFit="1"/>
    </xf>
    <xf numFmtId="0" fontId="18" fillId="0" borderId="15" xfId="8" applyFont="1" applyBorder="1" applyAlignment="1">
      <alignment horizontal="center" vertical="center" shrinkToFit="1"/>
    </xf>
    <xf numFmtId="41" fontId="18" fillId="0" borderId="15" xfId="2" applyFont="1" applyFill="1" applyBorder="1" applyAlignment="1">
      <alignment vertical="center" shrinkToFit="1"/>
    </xf>
    <xf numFmtId="41" fontId="18" fillId="0" borderId="15" xfId="2" applyFont="1" applyFill="1" applyBorder="1" applyAlignment="1">
      <alignment horizontal="left" vertical="center" shrinkToFit="1"/>
    </xf>
    <xf numFmtId="10" fontId="14" fillId="0" borderId="15" xfId="0" applyNumberFormat="1" applyFont="1" applyFill="1" applyBorder="1" applyAlignment="1">
      <alignment horizontal="center" vertical="center"/>
    </xf>
    <xf numFmtId="177" fontId="18" fillId="0" borderId="15" xfId="2" applyNumberFormat="1" applyFont="1" applyFill="1" applyBorder="1" applyAlignment="1">
      <alignment horizontal="center" vertical="center" shrinkToFit="1"/>
    </xf>
    <xf numFmtId="10" fontId="14" fillId="0" borderId="13" xfId="0" applyNumberFormat="1" applyFont="1" applyFill="1" applyBorder="1" applyAlignment="1">
      <alignment vertical="center"/>
    </xf>
    <xf numFmtId="14" fontId="25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41" fontId="26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0" applyNumberFormat="1" applyBorder="1">
      <alignment vertical="center"/>
    </xf>
    <xf numFmtId="0" fontId="14" fillId="0" borderId="1" xfId="0" applyFont="1" applyBorder="1" applyAlignment="1">
      <alignment horizontal="center" vertical="center"/>
    </xf>
    <xf numFmtId="14" fontId="27" fillId="0" borderId="16" xfId="2" applyNumberFormat="1" applyFont="1" applyFill="1" applyBorder="1" applyAlignment="1">
      <alignment horizontal="center" vertical="center" shrinkToFit="1"/>
    </xf>
    <xf numFmtId="41" fontId="27" fillId="0" borderId="17" xfId="2" applyFont="1" applyFill="1" applyBorder="1" applyAlignment="1">
      <alignment vertical="center" shrinkToFit="1"/>
    </xf>
    <xf numFmtId="41" fontId="27" fillId="0" borderId="18" xfId="2" applyFont="1" applyFill="1" applyBorder="1" applyAlignment="1">
      <alignment horizontal="left" vertical="center" shrinkToFit="1"/>
    </xf>
    <xf numFmtId="41" fontId="27" fillId="0" borderId="19" xfId="2" applyFont="1" applyFill="1" applyBorder="1" applyAlignment="1">
      <alignment horizontal="left" vertical="center" shrinkToFit="1"/>
    </xf>
    <xf numFmtId="177" fontId="27" fillId="0" borderId="13" xfId="2" applyNumberFormat="1" applyFont="1" applyFill="1" applyBorder="1" applyAlignment="1">
      <alignment horizontal="center" vertical="center" shrinkToFit="1"/>
    </xf>
    <xf numFmtId="14" fontId="27" fillId="0" borderId="20" xfId="2" applyNumberFormat="1" applyFont="1" applyFill="1" applyBorder="1" applyAlignment="1">
      <alignment horizontal="center" vertical="center" shrinkToFit="1"/>
    </xf>
    <xf numFmtId="41" fontId="27" fillId="0" borderId="21" xfId="2" applyFont="1" applyFill="1" applyBorder="1" applyAlignment="1">
      <alignment vertical="center" shrinkToFit="1"/>
    </xf>
    <xf numFmtId="41" fontId="27" fillId="0" borderId="22" xfId="2" applyFont="1" applyFill="1" applyBorder="1" applyAlignment="1">
      <alignment horizontal="left" vertical="center" shrinkToFit="1"/>
    </xf>
    <xf numFmtId="41" fontId="27" fillId="0" borderId="23" xfId="2" applyFont="1" applyFill="1" applyBorder="1" applyAlignment="1">
      <alignment horizontal="left" vertical="center" shrinkToFit="1"/>
    </xf>
    <xf numFmtId="177" fontId="27" fillId="0" borderId="14" xfId="2" applyNumberFormat="1" applyFont="1" applyFill="1" applyBorder="1" applyAlignment="1">
      <alignment horizontal="center" vertical="center" shrinkToFit="1"/>
    </xf>
    <xf numFmtId="41" fontId="27" fillId="0" borderId="24" xfId="2" applyFont="1" applyFill="1" applyBorder="1" applyAlignment="1">
      <alignment vertical="center" shrinkToFit="1"/>
    </xf>
    <xf numFmtId="41" fontId="27" fillId="0" borderId="14" xfId="2" applyFont="1" applyFill="1" applyBorder="1" applyAlignment="1">
      <alignment vertical="center" shrinkToFit="1"/>
    </xf>
    <xf numFmtId="21" fontId="27" fillId="0" borderId="22" xfId="2" applyNumberFormat="1" applyFont="1" applyFill="1" applyBorder="1" applyAlignment="1">
      <alignment horizontal="left" vertical="center" shrinkToFit="1"/>
    </xf>
    <xf numFmtId="41" fontId="27" fillId="0" borderId="25" xfId="2" applyFont="1" applyFill="1" applyBorder="1" applyAlignment="1">
      <alignment horizontal="left" vertical="center" shrinkToFit="1"/>
    </xf>
    <xf numFmtId="0" fontId="14" fillId="0" borderId="1" xfId="0" applyFont="1" applyBorder="1" applyAlignment="1">
      <alignment horizontal="center" vertical="center"/>
    </xf>
    <xf numFmtId="41" fontId="18" fillId="0" borderId="13" xfId="2" applyNumberFormat="1" applyFont="1" applyFill="1" applyBorder="1" applyAlignment="1">
      <alignment horizontal="left" vertical="center" shrinkToFit="1"/>
    </xf>
    <xf numFmtId="41" fontId="18" fillId="0" borderId="14" xfId="2" applyNumberFormat="1" applyFont="1" applyFill="1" applyBorder="1" applyAlignment="1">
      <alignment horizontal="left" vertical="center" shrinkToFit="1"/>
    </xf>
    <xf numFmtId="0" fontId="14" fillId="0" borderId="1" xfId="0" applyFont="1" applyBorder="1" applyAlignment="1">
      <alignment horizontal="center" vertical="center"/>
    </xf>
    <xf numFmtId="10" fontId="14" fillId="0" borderId="14" xfId="0" applyNumberFormat="1" applyFont="1" applyFill="1" applyBorder="1" applyAlignment="1">
      <alignment vertical="center"/>
    </xf>
    <xf numFmtId="14" fontId="18" fillId="0" borderId="16" xfId="2" applyNumberFormat="1" applyFont="1" applyFill="1" applyBorder="1" applyAlignment="1">
      <alignment horizontal="center" vertical="center" shrinkToFit="1"/>
    </xf>
    <xf numFmtId="41" fontId="18" fillId="0" borderId="19" xfId="2" applyFont="1" applyFill="1" applyBorder="1" applyAlignment="1">
      <alignment horizontal="left" vertical="center" shrinkToFit="1"/>
    </xf>
    <xf numFmtId="41" fontId="18" fillId="0" borderId="26" xfId="2" applyFont="1" applyFill="1" applyBorder="1" applyAlignment="1">
      <alignment horizontal="left" vertical="center" shrinkToFit="1"/>
    </xf>
    <xf numFmtId="14" fontId="18" fillId="0" borderId="28" xfId="2" applyNumberFormat="1" applyFont="1" applyFill="1" applyBorder="1" applyAlignment="1">
      <alignment horizontal="center" vertical="center" shrinkToFit="1"/>
    </xf>
    <xf numFmtId="41" fontId="18" fillId="0" borderId="23" xfId="2" applyFont="1" applyFill="1" applyBorder="1" applyAlignment="1">
      <alignment horizontal="left" vertical="center" shrinkToFit="1"/>
    </xf>
    <xf numFmtId="14" fontId="18" fillId="0" borderId="20" xfId="2" applyNumberFormat="1" applyFont="1" applyFill="1" applyBorder="1" applyAlignment="1">
      <alignment horizontal="center" vertical="center" shrinkToFit="1"/>
    </xf>
    <xf numFmtId="41" fontId="18" fillId="0" borderId="22" xfId="2" applyFont="1" applyFill="1" applyBorder="1" applyAlignment="1">
      <alignment horizontal="left" vertical="center" shrinkToFit="1"/>
    </xf>
    <xf numFmtId="41" fontId="18" fillId="0" borderId="22" xfId="2" applyFont="1" applyFill="1" applyBorder="1" applyAlignment="1">
      <alignment vertical="center" shrinkToFit="1"/>
    </xf>
    <xf numFmtId="41" fontId="18" fillId="0" borderId="31" xfId="2" applyFont="1" applyFill="1" applyBorder="1" applyAlignment="1">
      <alignment vertical="center" shrinkToFit="1"/>
    </xf>
    <xf numFmtId="41" fontId="18" fillId="0" borderId="32" xfId="2" applyFont="1" applyFill="1" applyBorder="1" applyAlignment="1">
      <alignment vertical="center" shrinkToFit="1"/>
    </xf>
    <xf numFmtId="41" fontId="18" fillId="0" borderId="24" xfId="2" applyFont="1" applyFill="1" applyBorder="1" applyAlignment="1">
      <alignment vertical="center" shrinkToFit="1"/>
    </xf>
    <xf numFmtId="41" fontId="18" fillId="0" borderId="30" xfId="2" applyFont="1" applyFill="1" applyBorder="1" applyAlignment="1">
      <alignment horizontal="left" vertical="center" shrinkToFit="1"/>
    </xf>
    <xf numFmtId="0" fontId="14" fillId="3" borderId="7" xfId="0" applyFont="1" applyFill="1" applyBorder="1" applyAlignment="1">
      <alignment horizontal="center" vertical="center"/>
    </xf>
    <xf numFmtId="41" fontId="18" fillId="0" borderId="23" xfId="2" applyFont="1" applyFill="1" applyBorder="1" applyAlignment="1">
      <alignment vertical="center" shrinkToFit="1"/>
    </xf>
    <xf numFmtId="41" fontId="14" fillId="3" borderId="9" xfId="2" applyFont="1" applyFill="1" applyBorder="1" applyAlignment="1">
      <alignment horizontal="center" vertical="center" shrinkToFit="1"/>
    </xf>
    <xf numFmtId="41" fontId="18" fillId="0" borderId="33" xfId="2" applyFont="1" applyFill="1" applyBorder="1" applyAlignment="1">
      <alignment vertical="center" shrinkToFit="1"/>
    </xf>
    <xf numFmtId="41" fontId="18" fillId="0" borderId="27" xfId="2" applyNumberFormat="1" applyFont="1" applyFill="1" applyBorder="1" applyAlignment="1">
      <alignment horizontal="left" vertical="center" shrinkToFit="1"/>
    </xf>
    <xf numFmtId="41" fontId="18" fillId="0" borderId="23" xfId="2" applyNumberFormat="1" applyFont="1" applyFill="1" applyBorder="1" applyAlignment="1">
      <alignment horizontal="left" vertical="center" shrinkToFit="1"/>
    </xf>
    <xf numFmtId="41" fontId="18" fillId="0" borderId="29" xfId="2" applyNumberFormat="1" applyFont="1" applyFill="1" applyBorder="1" applyAlignment="1">
      <alignment horizontal="left" vertical="center" shrinkToFit="1"/>
    </xf>
    <xf numFmtId="41" fontId="18" fillId="0" borderId="30" xfId="2" applyNumberFormat="1" applyFont="1" applyFill="1" applyBorder="1" applyAlignment="1">
      <alignment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1" fontId="18" fillId="0" borderId="30" xfId="2" applyFont="1" applyFill="1" applyBorder="1" applyAlignment="1">
      <alignment vertical="center" shrinkToFit="1"/>
    </xf>
    <xf numFmtId="10" fontId="14" fillId="0" borderId="33" xfId="0" applyNumberFormat="1" applyFont="1" applyFill="1" applyBorder="1" applyAlignment="1">
      <alignment vertical="center"/>
    </xf>
    <xf numFmtId="41" fontId="18" fillId="0" borderId="18" xfId="2" applyFont="1" applyFill="1" applyBorder="1" applyAlignment="1">
      <alignment horizontal="left" vertical="center" shrinkToFit="1"/>
    </xf>
    <xf numFmtId="0" fontId="14" fillId="0" borderId="1" xfId="0" applyFont="1" applyBorder="1" applyAlignment="1">
      <alignment horizontal="center" vertical="center"/>
    </xf>
    <xf numFmtId="41" fontId="18" fillId="0" borderId="35" xfId="2" applyFont="1" applyFill="1" applyBorder="1" applyAlignment="1">
      <alignment vertical="center" shrinkToFit="1"/>
    </xf>
    <xf numFmtId="14" fontId="18" fillId="0" borderId="34" xfId="2" applyNumberFormat="1" applyFont="1" applyFill="1" applyBorder="1" applyAlignment="1">
      <alignment horizontal="center" vertical="center" shrinkToFit="1"/>
    </xf>
    <xf numFmtId="177" fontId="18" fillId="0" borderId="35" xfId="2" applyNumberFormat="1" applyFont="1" applyFill="1" applyBorder="1" applyAlignment="1">
      <alignment horizontal="center" vertical="center" shrinkToFit="1"/>
    </xf>
    <xf numFmtId="41" fontId="18" fillId="0" borderId="35" xfId="2" applyFont="1" applyFill="1" applyBorder="1" applyAlignment="1">
      <alignment horizontal="left" vertical="center" shrinkToFit="1"/>
    </xf>
    <xf numFmtId="10" fontId="14" fillId="0" borderId="15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>
      <alignment vertical="center"/>
    </xf>
    <xf numFmtId="178" fontId="13" fillId="0" borderId="7" xfId="2" applyNumberFormat="1" applyFont="1" applyBorder="1" applyAlignment="1">
      <alignment horizontal="center" vertical="center"/>
    </xf>
    <xf numFmtId="178" fontId="13" fillId="0" borderId="9" xfId="2" applyNumberFormat="1" applyFont="1" applyBorder="1" applyAlignment="1">
      <alignment horizontal="center" vertical="center"/>
    </xf>
    <xf numFmtId="178" fontId="13" fillId="0" borderId="1" xfId="2" applyNumberFormat="1" applyFont="1" applyBorder="1" applyAlignment="1">
      <alignment horizontal="center" vertical="center"/>
    </xf>
    <xf numFmtId="10" fontId="13" fillId="0" borderId="7" xfId="1" applyNumberFormat="1" applyFont="1" applyBorder="1" applyAlignment="1">
      <alignment horizontal="center" vertical="center"/>
    </xf>
    <xf numFmtId="10" fontId="13" fillId="0" borderId="9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10" fontId="13" fillId="0" borderId="1" xfId="1" applyNumberFormat="1" applyFont="1" applyBorder="1" applyAlignment="1">
      <alignment horizontal="right" vertical="center" wrapText="1" indent="1"/>
    </xf>
    <xf numFmtId="10" fontId="13" fillId="0" borderId="1" xfId="1" applyNumberFormat="1" applyFont="1" applyBorder="1" applyAlignment="1">
      <alignment horizontal="right" vertical="center" indent="1"/>
    </xf>
    <xf numFmtId="41" fontId="13" fillId="0" borderId="1" xfId="2" applyFont="1" applyBorder="1" applyAlignment="1">
      <alignment horizontal="center" vertical="center" wrapText="1"/>
    </xf>
    <xf numFmtId="41" fontId="13" fillId="0" borderId="1" xfId="2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41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3" fillId="0" borderId="1" xfId="0" applyNumberFormat="1" applyFont="1" applyBorder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0" fontId="24" fillId="0" borderId="2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/>
    </xf>
    <xf numFmtId="10" fontId="14" fillId="0" borderId="12" xfId="0" applyNumberFormat="1" applyFont="1" applyFill="1" applyBorder="1" applyAlignment="1">
      <alignment vertical="center"/>
    </xf>
    <xf numFmtId="41" fontId="18" fillId="0" borderId="13" xfId="2" applyFont="1" applyFill="1" applyBorder="1" applyAlignment="1">
      <alignment horizontal="center" vertical="center" shrinkToFit="1"/>
    </xf>
    <xf numFmtId="41" fontId="18" fillId="0" borderId="14" xfId="2" applyFont="1" applyFill="1" applyBorder="1" applyAlignment="1">
      <alignment horizontal="center" vertical="center" shrinkToFit="1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2"/>
  <sheetViews>
    <sheetView zoomScaleNormal="100" workbookViewId="0">
      <selection activeCell="L18" sqref="L18"/>
    </sheetView>
  </sheetViews>
  <sheetFormatPr defaultRowHeight="13.5"/>
  <cols>
    <col min="1" max="1" width="8.33203125" style="6" customWidth="1"/>
    <col min="2" max="7" width="10" style="6" customWidth="1"/>
    <col min="8" max="8" width="9" style="6" customWidth="1"/>
    <col min="9" max="9" width="13.21875" style="6" customWidth="1"/>
    <col min="10" max="10" width="6.6640625" style="6" customWidth="1"/>
    <col min="11" max="11" width="9" style="6" customWidth="1"/>
    <col min="12" max="16384" width="8.88671875" style="6"/>
  </cols>
  <sheetData>
    <row r="1" spans="1:11" ht="47.25" customHeight="1">
      <c r="A1" s="131" t="s">
        <v>432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6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7" customFormat="1" ht="20.25">
      <c r="A4" s="132" t="s">
        <v>20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6.5" customHeight="1">
      <c r="A5" s="13"/>
      <c r="B5" s="13"/>
      <c r="C5" s="13"/>
      <c r="D5" s="13"/>
      <c r="E5" s="13"/>
      <c r="F5" s="13"/>
      <c r="G5" s="13"/>
      <c r="H5" s="13"/>
      <c r="I5" s="13"/>
      <c r="J5" s="133" t="s">
        <v>40</v>
      </c>
      <c r="K5" s="133"/>
    </row>
    <row r="6" spans="1:11" ht="26.25" customHeight="1">
      <c r="A6" s="134" t="s">
        <v>237</v>
      </c>
      <c r="B6" s="134"/>
      <c r="C6" s="134"/>
      <c r="D6" s="134" t="s">
        <v>433</v>
      </c>
      <c r="E6" s="134"/>
      <c r="F6" s="135" t="s">
        <v>8</v>
      </c>
      <c r="G6" s="134"/>
      <c r="H6" s="136" t="s">
        <v>21</v>
      </c>
      <c r="I6" s="137"/>
      <c r="J6" s="134" t="s">
        <v>9</v>
      </c>
      <c r="K6" s="134"/>
    </row>
    <row r="7" spans="1:11" ht="26.25" customHeight="1">
      <c r="A7" s="147">
        <f>3000000*12-7702000</f>
        <v>28298000</v>
      </c>
      <c r="B7" s="147"/>
      <c r="C7" s="147"/>
      <c r="D7" s="147">
        <f>'세부 집행 내역(10월)'!E4</f>
        <v>2143400</v>
      </c>
      <c r="E7" s="147"/>
      <c r="F7" s="147">
        <f>'세부 집행 내역(3월)'!E4+'세부 집행 내역(4월)'!E4+'세부 집행 내역(5월)'!E4+'세부 집행 내역(6월)'!E4+'세부 집행 내역(7월)'!E4+'세부 집행 내역(8월)'!E4+'세부 집행 내역(9월)'!E4</f>
        <v>14960800</v>
      </c>
      <c r="G7" s="147"/>
      <c r="H7" s="145">
        <f>A7-D7-F7</f>
        <v>11193800</v>
      </c>
      <c r="I7" s="146"/>
      <c r="J7" s="148">
        <f>(F7/A7)</f>
        <v>0.52868753975545979</v>
      </c>
      <c r="K7" s="149"/>
    </row>
    <row r="8" spans="1:11" ht="16.5">
      <c r="A8" s="13"/>
      <c r="B8" s="13"/>
      <c r="C8" s="13"/>
      <c r="D8" s="13"/>
      <c r="E8" s="13" t="s">
        <v>10</v>
      </c>
      <c r="F8" s="13"/>
      <c r="G8" s="13"/>
      <c r="H8" s="13"/>
      <c r="I8" s="13"/>
      <c r="J8" s="13"/>
      <c r="K8" s="13"/>
    </row>
    <row r="9" spans="1:11" s="7" customFormat="1" ht="20.25">
      <c r="A9" s="132" t="s">
        <v>11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3" t="s">
        <v>40</v>
      </c>
      <c r="K10" s="133"/>
    </row>
    <row r="11" spans="1:11" ht="34.5" customHeight="1">
      <c r="A11" s="51" t="s">
        <v>12</v>
      </c>
      <c r="B11" s="141" t="s">
        <v>30</v>
      </c>
      <c r="C11" s="142"/>
      <c r="D11" s="141" t="s">
        <v>31</v>
      </c>
      <c r="E11" s="142"/>
      <c r="F11" s="143" t="s">
        <v>37</v>
      </c>
      <c r="G11" s="144"/>
      <c r="H11" s="141" t="s">
        <v>33</v>
      </c>
      <c r="I11" s="142"/>
      <c r="J11" s="142" t="s">
        <v>34</v>
      </c>
      <c r="K11" s="142"/>
    </row>
    <row r="12" spans="1:11" ht="26.25" customHeight="1">
      <c r="A12" s="15" t="s">
        <v>38</v>
      </c>
      <c r="B12" s="153">
        <f>'세부 집행 내역(10월)'!E16</f>
        <v>1825400</v>
      </c>
      <c r="C12" s="154"/>
      <c r="D12" s="153">
        <f>'세부 집행 내역(10월)'!E19</f>
        <v>318000</v>
      </c>
      <c r="E12" s="154"/>
      <c r="F12" s="153">
        <f>'세부 집행 내역(4월)'!E35</f>
        <v>0</v>
      </c>
      <c r="G12" s="154"/>
      <c r="H12" s="153">
        <f>SUM(B12:G12)</f>
        <v>2143400</v>
      </c>
      <c r="I12" s="154"/>
      <c r="J12" s="159"/>
      <c r="K12" s="160"/>
    </row>
    <row r="13" spans="1:11" s="8" customFormat="1" ht="26.25" customHeight="1">
      <c r="A13" s="15" t="s">
        <v>39</v>
      </c>
      <c r="B13" s="151">
        <f>B12/H12</f>
        <v>0.85163758514509658</v>
      </c>
      <c r="C13" s="152"/>
      <c r="D13" s="151">
        <f>D12/H12</f>
        <v>0.14836241485490342</v>
      </c>
      <c r="E13" s="152"/>
      <c r="F13" s="151">
        <f>F12/H12</f>
        <v>0</v>
      </c>
      <c r="G13" s="152"/>
      <c r="H13" s="151">
        <f>SUM(B13:G13)</f>
        <v>1</v>
      </c>
      <c r="I13" s="152"/>
      <c r="J13" s="161"/>
      <c r="K13" s="161"/>
    </row>
    <row r="14" spans="1:11" ht="16.5">
      <c r="A14" s="13"/>
      <c r="B14" s="46"/>
      <c r="C14" s="46"/>
      <c r="D14" s="46"/>
      <c r="E14" s="46"/>
      <c r="F14" s="46"/>
      <c r="G14" s="46"/>
      <c r="H14" s="46"/>
      <c r="I14" s="46"/>
      <c r="J14" s="13"/>
      <c r="K14" s="13"/>
    </row>
    <row r="15" spans="1:11" s="7" customFormat="1" ht="20.25">
      <c r="A15" s="132" t="s">
        <v>14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</row>
    <row r="16" spans="1:11" ht="16.5" customHeight="1">
      <c r="A16" s="13"/>
      <c r="B16" s="13"/>
      <c r="C16" s="13"/>
      <c r="D16" s="13"/>
      <c r="E16" s="13"/>
      <c r="F16" s="13"/>
      <c r="G16" s="13"/>
      <c r="H16" s="13"/>
      <c r="I16" s="13"/>
      <c r="J16" s="133"/>
      <c r="K16" s="133"/>
    </row>
    <row r="17" spans="1:12" ht="27" customHeight="1">
      <c r="A17" s="134" t="s">
        <v>12</v>
      </c>
      <c r="B17" s="136" t="s">
        <v>463</v>
      </c>
      <c r="C17" s="140"/>
      <c r="D17" s="140"/>
      <c r="E17" s="140"/>
      <c r="F17" s="140"/>
      <c r="G17" s="140"/>
      <c r="H17" s="155" t="s">
        <v>23</v>
      </c>
      <c r="I17" s="156"/>
      <c r="J17" s="134" t="s">
        <v>35</v>
      </c>
      <c r="K17" s="134"/>
    </row>
    <row r="18" spans="1:12" ht="33" customHeight="1">
      <c r="A18" s="134"/>
      <c r="B18" s="135" t="s">
        <v>30</v>
      </c>
      <c r="C18" s="134"/>
      <c r="D18" s="135" t="s">
        <v>31</v>
      </c>
      <c r="E18" s="134"/>
      <c r="F18" s="138" t="s">
        <v>37</v>
      </c>
      <c r="G18" s="139"/>
      <c r="H18" s="157"/>
      <c r="I18" s="158"/>
      <c r="J18" s="134"/>
      <c r="K18" s="134"/>
    </row>
    <row r="19" spans="1:12" ht="22.5" customHeight="1">
      <c r="A19" s="134"/>
      <c r="B19" s="15" t="s">
        <v>15</v>
      </c>
      <c r="C19" s="15" t="s">
        <v>38</v>
      </c>
      <c r="D19" s="15" t="s">
        <v>15</v>
      </c>
      <c r="E19" s="15" t="s">
        <v>38</v>
      </c>
      <c r="F19" s="15" t="s">
        <v>15</v>
      </c>
      <c r="G19" s="15" t="s">
        <v>38</v>
      </c>
      <c r="H19" s="15" t="s">
        <v>22</v>
      </c>
      <c r="I19" s="15" t="s">
        <v>38</v>
      </c>
      <c r="J19" s="52"/>
      <c r="K19" s="52"/>
    </row>
    <row r="20" spans="1:12" ht="21" customHeight="1">
      <c r="A20" s="15" t="s">
        <v>0</v>
      </c>
      <c r="B20" s="44">
        <f>COUNTA('세부 집행 내역(3월)'!B5:B16)</f>
        <v>12</v>
      </c>
      <c r="C20" s="44">
        <f>'세부 집행 내역(3월)'!E17</f>
        <v>1401000</v>
      </c>
      <c r="D20" s="44">
        <f>COUNTA('세부 집행 내역(3월)'!B18:B26)</f>
        <v>9</v>
      </c>
      <c r="E20" s="44">
        <f>'세부 집행 내역(3월)'!E27</f>
        <v>960000</v>
      </c>
      <c r="F20" s="44">
        <v>0</v>
      </c>
      <c r="G20" s="44">
        <v>0</v>
      </c>
      <c r="H20" s="44">
        <f>B20+D20+F20</f>
        <v>21</v>
      </c>
      <c r="I20" s="44">
        <f>+C20+E20+G20</f>
        <v>2361000</v>
      </c>
      <c r="J20" s="47"/>
      <c r="K20" s="48"/>
      <c r="L20" s="11"/>
    </row>
    <row r="21" spans="1:12" ht="21" customHeight="1">
      <c r="A21" s="15" t="s">
        <v>1</v>
      </c>
      <c r="B21" s="44">
        <f>COUNTA('세부 집행 내역(4월)'!B5:B24)</f>
        <v>20</v>
      </c>
      <c r="C21" s="44">
        <f>'세부 집행 내역(4월)'!E25</f>
        <v>2106300</v>
      </c>
      <c r="D21" s="44">
        <f>COUNTA('세부 집행 내역(4월)'!B26:B32)</f>
        <v>7</v>
      </c>
      <c r="E21" s="44">
        <f>'세부 집행 내역(4월)'!E33</f>
        <v>793000</v>
      </c>
      <c r="F21" s="44">
        <v>0</v>
      </c>
      <c r="G21" s="44">
        <v>0</v>
      </c>
      <c r="H21" s="44">
        <f t="shared" ref="H21:H26" si="0">B21+D21</f>
        <v>27</v>
      </c>
      <c r="I21" s="44">
        <f>C21+E21+G21</f>
        <v>2899300</v>
      </c>
      <c r="J21" s="47"/>
      <c r="K21" s="48"/>
      <c r="L21" s="11"/>
    </row>
    <row r="22" spans="1:12" ht="21" customHeight="1">
      <c r="A22" s="15" t="s">
        <v>2</v>
      </c>
      <c r="B22" s="44">
        <f>COUNTA('세부 집행 내역(5월)'!B5:B15)</f>
        <v>11</v>
      </c>
      <c r="C22" s="44">
        <f>'세부 집행 내역(5월)'!E16</f>
        <v>1119200</v>
      </c>
      <c r="D22" s="44">
        <f>COUNTA('세부 집행 내역(5월)'!B17:B19)</f>
        <v>3</v>
      </c>
      <c r="E22" s="44">
        <f>'세부 집행 내역(5월)'!E20</f>
        <v>238000</v>
      </c>
      <c r="F22" s="44">
        <v>0</v>
      </c>
      <c r="G22" s="44">
        <v>0</v>
      </c>
      <c r="H22" s="44">
        <f t="shared" si="0"/>
        <v>14</v>
      </c>
      <c r="I22" s="44">
        <f>C22+E22+G22</f>
        <v>1357200</v>
      </c>
      <c r="J22" s="47"/>
      <c r="K22" s="48"/>
      <c r="L22" s="11"/>
    </row>
    <row r="23" spans="1:12" ht="21" customHeight="1">
      <c r="A23" s="15" t="s">
        <v>3</v>
      </c>
      <c r="B23" s="44">
        <f>COUNTA('세부 집행 내역(6월)'!B5:B22)</f>
        <v>18</v>
      </c>
      <c r="C23" s="44">
        <f>'세부 집행 내역(6월)'!E23</f>
        <v>2072600</v>
      </c>
      <c r="D23" s="44">
        <f>COUNTA('세부 집행 내역(6월)'!B24:B29)</f>
        <v>6</v>
      </c>
      <c r="E23" s="44">
        <f>'세부 집행 내역(6월)'!E30</f>
        <v>489100</v>
      </c>
      <c r="F23" s="44">
        <v>0</v>
      </c>
      <c r="G23" s="44">
        <v>0</v>
      </c>
      <c r="H23" s="44">
        <f t="shared" si="0"/>
        <v>24</v>
      </c>
      <c r="I23" s="44">
        <f>C23+E23</f>
        <v>2561700</v>
      </c>
      <c r="J23" s="47"/>
      <c r="K23" s="48"/>
      <c r="L23" s="11"/>
    </row>
    <row r="24" spans="1:12" ht="21" customHeight="1">
      <c r="A24" s="15" t="s">
        <v>4</v>
      </c>
      <c r="B24" s="44">
        <f>COUNTA('세부 집행 내역(7월)'!B5:B14)</f>
        <v>10</v>
      </c>
      <c r="C24" s="44">
        <f>'세부 집행 내역(7월)'!E15</f>
        <v>1090600</v>
      </c>
      <c r="D24" s="44">
        <f>COUNTA('세부 집행 내역(7월)'!B16:B18)</f>
        <v>3</v>
      </c>
      <c r="E24" s="44">
        <f>'세부 집행 내역(7월)'!E19</f>
        <v>289500</v>
      </c>
      <c r="F24" s="44">
        <v>0</v>
      </c>
      <c r="G24" s="44">
        <v>0</v>
      </c>
      <c r="H24" s="44">
        <f t="shared" si="0"/>
        <v>13</v>
      </c>
      <c r="I24" s="44">
        <f>C24+E24</f>
        <v>1380100</v>
      </c>
      <c r="J24" s="47"/>
      <c r="K24" s="48"/>
      <c r="L24" s="11"/>
    </row>
    <row r="25" spans="1:12" ht="21" customHeight="1">
      <c r="A25" s="15" t="s">
        <v>5</v>
      </c>
      <c r="B25" s="44">
        <f>COUNTA('세부 집행 내역(8월)'!B5:B16)</f>
        <v>12</v>
      </c>
      <c r="C25" s="44">
        <f>'세부 집행 내역(8월)'!E22</f>
        <v>415000</v>
      </c>
      <c r="D25" s="44">
        <f>COUNTA('세부 집행 내역(8월)'!B18:B21)</f>
        <v>4</v>
      </c>
      <c r="E25" s="44">
        <f>'세부 집행 내역(8월)'!E17</f>
        <v>1229000</v>
      </c>
      <c r="F25" s="44">
        <v>0</v>
      </c>
      <c r="G25" s="44">
        <v>0</v>
      </c>
      <c r="H25" s="44">
        <f t="shared" si="0"/>
        <v>16</v>
      </c>
      <c r="I25" s="44">
        <f>C25+E25</f>
        <v>1644000</v>
      </c>
      <c r="J25" s="47"/>
      <c r="K25" s="48"/>
      <c r="L25" s="11"/>
    </row>
    <row r="26" spans="1:12" ht="21" customHeight="1">
      <c r="A26" s="15" t="s">
        <v>6</v>
      </c>
      <c r="B26" s="44">
        <v>17</v>
      </c>
      <c r="C26" s="44">
        <f>'세부 집행 내역(9월)'!E22</f>
        <v>2080000</v>
      </c>
      <c r="D26" s="44">
        <v>6</v>
      </c>
      <c r="E26" s="44">
        <f>'세부 집행 내역(9월)'!E29</f>
        <v>677500</v>
      </c>
      <c r="F26" s="44">
        <v>0</v>
      </c>
      <c r="G26" s="44">
        <v>0</v>
      </c>
      <c r="H26" s="44">
        <f t="shared" si="0"/>
        <v>23</v>
      </c>
      <c r="I26" s="44">
        <f>C26+E26</f>
        <v>2757500</v>
      </c>
      <c r="J26" s="47"/>
      <c r="K26" s="48"/>
      <c r="L26" s="11"/>
    </row>
    <row r="27" spans="1:12" ht="21" customHeight="1">
      <c r="A27" s="15" t="s">
        <v>7</v>
      </c>
      <c r="B27" s="44">
        <v>11</v>
      </c>
      <c r="C27" s="44">
        <f>'세부 집행 내역(10월)'!E16</f>
        <v>1825400</v>
      </c>
      <c r="D27" s="44">
        <v>2</v>
      </c>
      <c r="E27" s="44">
        <f>'세부 집행 내역(10월)'!E19</f>
        <v>318000</v>
      </c>
      <c r="F27" s="44">
        <v>0</v>
      </c>
      <c r="G27" s="44">
        <v>0</v>
      </c>
      <c r="H27" s="44">
        <f>B27+D27</f>
        <v>13</v>
      </c>
      <c r="I27" s="44">
        <f>C27+E27</f>
        <v>2143400</v>
      </c>
      <c r="J27" s="47"/>
      <c r="K27" s="48"/>
      <c r="L27" s="11"/>
    </row>
    <row r="28" spans="1:12" ht="21" customHeight="1">
      <c r="A28" s="15" t="s">
        <v>18</v>
      </c>
      <c r="B28" s="44"/>
      <c r="C28" s="44"/>
      <c r="D28" s="44"/>
      <c r="E28" s="44"/>
      <c r="F28" s="44"/>
      <c r="G28" s="44"/>
      <c r="H28" s="44"/>
      <c r="I28" s="44"/>
      <c r="J28" s="47"/>
      <c r="K28" s="48"/>
      <c r="L28" s="11"/>
    </row>
    <row r="29" spans="1:12" ht="21" customHeight="1">
      <c r="A29" s="15" t="s">
        <v>19</v>
      </c>
      <c r="B29" s="44"/>
      <c r="C29" s="44"/>
      <c r="D29" s="44"/>
      <c r="E29" s="44"/>
      <c r="F29" s="44"/>
      <c r="G29" s="44"/>
      <c r="H29" s="44"/>
      <c r="I29" s="44"/>
      <c r="J29" s="47"/>
      <c r="K29" s="48"/>
      <c r="L29" s="11"/>
    </row>
    <row r="30" spans="1:12" ht="21" customHeight="1">
      <c r="A30" s="15" t="s">
        <v>16</v>
      </c>
      <c r="B30" s="44"/>
      <c r="C30" s="44"/>
      <c r="D30" s="44"/>
      <c r="E30" s="44"/>
      <c r="F30" s="44"/>
      <c r="G30" s="44"/>
      <c r="H30" s="44"/>
      <c r="I30" s="44"/>
      <c r="J30" s="47"/>
      <c r="K30" s="47"/>
    </row>
    <row r="31" spans="1:12" ht="21" customHeight="1">
      <c r="A31" s="15" t="s">
        <v>17</v>
      </c>
      <c r="B31" s="44"/>
      <c r="C31" s="44"/>
      <c r="D31" s="44"/>
      <c r="E31" s="44"/>
      <c r="F31" s="44"/>
      <c r="G31" s="44"/>
      <c r="H31" s="44"/>
      <c r="I31" s="44"/>
      <c r="J31" s="47"/>
      <c r="K31" s="47"/>
    </row>
    <row r="32" spans="1:12" ht="26.25" customHeight="1">
      <c r="A32" s="49" t="s">
        <v>41</v>
      </c>
      <c r="B32" s="50">
        <f t="shared" ref="B32:I32" si="1">SUM(B20:B31)</f>
        <v>111</v>
      </c>
      <c r="C32" s="50">
        <f t="shared" si="1"/>
        <v>12110100</v>
      </c>
      <c r="D32" s="50">
        <f t="shared" si="1"/>
        <v>40</v>
      </c>
      <c r="E32" s="50">
        <f t="shared" si="1"/>
        <v>4994100</v>
      </c>
      <c r="F32" s="50">
        <f t="shared" si="1"/>
        <v>0</v>
      </c>
      <c r="G32" s="50">
        <f t="shared" si="1"/>
        <v>0</v>
      </c>
      <c r="H32" s="50">
        <f t="shared" si="1"/>
        <v>151</v>
      </c>
      <c r="I32" s="50">
        <f t="shared" si="1"/>
        <v>17104200</v>
      </c>
      <c r="J32" s="47"/>
      <c r="K32" s="47"/>
    </row>
  </sheetData>
  <mergeCells count="39"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A17:A19"/>
    <mergeCell ref="B18:C18"/>
    <mergeCell ref="D18:E18"/>
    <mergeCell ref="F18:G18"/>
    <mergeCell ref="A15:K15"/>
    <mergeCell ref="B17:G17"/>
    <mergeCell ref="J17:K18"/>
    <mergeCell ref="A1:K1"/>
    <mergeCell ref="A4:K4"/>
    <mergeCell ref="J5:K5"/>
    <mergeCell ref="A6:C6"/>
    <mergeCell ref="D6:E6"/>
    <mergeCell ref="F6:G6"/>
    <mergeCell ref="J6:K6"/>
    <mergeCell ref="H6:I6"/>
  </mergeCells>
  <phoneticPr fontId="2" type="noConversion"/>
  <pageMargins left="0.46" right="0.4" top="0.82" bottom="0.81" header="0.5" footer="0.5"/>
  <pageSetup paperSize="9" scale="7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workbookViewId="0">
      <selection activeCell="D9" sqref="D9"/>
    </sheetView>
  </sheetViews>
  <sheetFormatPr defaultRowHeight="13.5"/>
  <cols>
    <col min="2" max="2" width="13.109375" customWidth="1"/>
    <col min="4" max="4" width="11.88671875" customWidth="1"/>
    <col min="6" max="6" width="10.88671875" customWidth="1"/>
    <col min="10" max="11" width="11" customWidth="1"/>
  </cols>
  <sheetData>
    <row r="3" spans="1:11" ht="24.95" customHeight="1">
      <c r="A3" s="77"/>
      <c r="B3" s="77" t="s">
        <v>187</v>
      </c>
      <c r="C3" s="168" t="s">
        <v>188</v>
      </c>
      <c r="D3" s="168"/>
      <c r="E3" s="168" t="s">
        <v>189</v>
      </c>
      <c r="F3" s="168"/>
      <c r="G3" s="168" t="s">
        <v>190</v>
      </c>
      <c r="H3" s="168"/>
      <c r="I3" s="168" t="s">
        <v>191</v>
      </c>
      <c r="J3" s="168"/>
      <c r="K3" s="77" t="s">
        <v>192</v>
      </c>
    </row>
    <row r="4" spans="1:11" ht="24.95" customHeight="1">
      <c r="A4" s="78" t="s">
        <v>193</v>
      </c>
      <c r="B4" s="79">
        <v>3000000</v>
      </c>
      <c r="C4" s="78">
        <v>12</v>
      </c>
      <c r="D4" s="79">
        <f>'세부 집행 내역(3월)'!E17</f>
        <v>1401000</v>
      </c>
      <c r="E4" s="78">
        <v>9</v>
      </c>
      <c r="F4" s="79">
        <f>'세부 집행 내역(3월)'!E27</f>
        <v>960000</v>
      </c>
      <c r="G4" s="79">
        <v>0</v>
      </c>
      <c r="H4" s="79">
        <v>0</v>
      </c>
      <c r="I4" s="78">
        <f>C4+E4</f>
        <v>21</v>
      </c>
      <c r="J4" s="79">
        <f>D4+F4</f>
        <v>2361000</v>
      </c>
      <c r="K4" s="79">
        <f>B4-J4</f>
        <v>639000</v>
      </c>
    </row>
    <row r="5" spans="1:11" ht="24.95" customHeight="1">
      <c r="A5" s="78" t="s">
        <v>194</v>
      </c>
      <c r="B5" s="79">
        <v>3000000</v>
      </c>
      <c r="C5" s="78">
        <v>20</v>
      </c>
      <c r="D5" s="79">
        <f>'세부 집행 내역(4월)'!E25</f>
        <v>2106300</v>
      </c>
      <c r="E5" s="78">
        <v>7</v>
      </c>
      <c r="F5" s="79">
        <f>'세부 집행 내역(4월)'!E33</f>
        <v>793000</v>
      </c>
      <c r="G5" s="79">
        <v>0</v>
      </c>
      <c r="H5" s="79">
        <v>0</v>
      </c>
      <c r="I5" s="78">
        <f>C5+E5</f>
        <v>27</v>
      </c>
      <c r="J5" s="79">
        <f>D5+F5</f>
        <v>2899300</v>
      </c>
      <c r="K5" s="79">
        <f>B5-J5</f>
        <v>100700</v>
      </c>
    </row>
    <row r="6" spans="1:11" ht="24.95" customHeight="1">
      <c r="A6" s="78" t="s">
        <v>195</v>
      </c>
      <c r="B6" s="79"/>
      <c r="C6" s="78"/>
      <c r="D6" s="79"/>
      <c r="E6" s="78"/>
      <c r="F6" s="79"/>
      <c r="G6" s="79"/>
      <c r="H6" s="79"/>
      <c r="I6" s="78"/>
      <c r="J6" s="78"/>
      <c r="K6" s="78"/>
    </row>
    <row r="7" spans="1:11" ht="24.95" customHeight="1">
      <c r="A7" s="78" t="s">
        <v>196</v>
      </c>
      <c r="B7" s="79"/>
      <c r="C7" s="78"/>
      <c r="D7" s="79"/>
      <c r="E7" s="78"/>
      <c r="F7" s="79"/>
      <c r="G7" s="79"/>
      <c r="H7" s="79"/>
      <c r="I7" s="78"/>
      <c r="J7" s="78"/>
      <c r="K7" s="78"/>
    </row>
    <row r="8" spans="1:11" ht="24.95" customHeight="1">
      <c r="A8" s="78" t="s">
        <v>197</v>
      </c>
      <c r="B8" s="79"/>
      <c r="C8" s="78"/>
      <c r="D8" s="79"/>
      <c r="E8" s="78"/>
      <c r="F8" s="79"/>
      <c r="G8" s="79"/>
      <c r="H8" s="79"/>
      <c r="I8" s="78"/>
      <c r="J8" s="78"/>
      <c r="K8" s="78"/>
    </row>
    <row r="9" spans="1:11" ht="24.95" customHeight="1">
      <c r="A9" s="78" t="s">
        <v>198</v>
      </c>
      <c r="B9" s="79"/>
      <c r="C9" s="78"/>
      <c r="D9" s="79"/>
      <c r="E9" s="78"/>
      <c r="F9" s="79"/>
      <c r="G9" s="79"/>
      <c r="H9" s="79"/>
      <c r="I9" s="78"/>
      <c r="J9" s="78"/>
      <c r="K9" s="78"/>
    </row>
    <row r="10" spans="1:11" ht="24.95" customHeight="1">
      <c r="A10" s="78" t="s">
        <v>199</v>
      </c>
      <c r="B10" s="79"/>
      <c r="C10" s="78"/>
      <c r="D10" s="79"/>
      <c r="E10" s="78"/>
      <c r="F10" s="79"/>
      <c r="G10" s="79"/>
      <c r="H10" s="79"/>
      <c r="I10" s="78"/>
      <c r="J10" s="78"/>
      <c r="K10" s="78"/>
    </row>
    <row r="11" spans="1:11" ht="24.95" customHeight="1">
      <c r="A11" s="78" t="s">
        <v>200</v>
      </c>
      <c r="B11" s="79"/>
      <c r="C11" s="78"/>
      <c r="D11" s="79"/>
      <c r="E11" s="78"/>
      <c r="F11" s="79"/>
      <c r="G11" s="79"/>
      <c r="H11" s="79"/>
      <c r="I11" s="78"/>
      <c r="J11" s="78"/>
      <c r="K11" s="78"/>
    </row>
    <row r="12" spans="1:11" ht="24.95" customHeight="1">
      <c r="A12" s="78" t="s">
        <v>18</v>
      </c>
      <c r="B12" s="79"/>
      <c r="C12" s="78"/>
      <c r="D12" s="79"/>
      <c r="E12" s="78"/>
      <c r="F12" s="79"/>
      <c r="G12" s="79"/>
      <c r="H12" s="79"/>
      <c r="I12" s="78"/>
      <c r="J12" s="78"/>
      <c r="K12" s="78"/>
    </row>
    <row r="13" spans="1:11" ht="24.95" customHeight="1">
      <c r="A13" s="78" t="s">
        <v>19</v>
      </c>
      <c r="B13" s="79"/>
      <c r="C13" s="78"/>
      <c r="D13" s="79"/>
      <c r="E13" s="78"/>
      <c r="F13" s="79"/>
      <c r="G13" s="79"/>
      <c r="H13" s="79"/>
      <c r="I13" s="78"/>
      <c r="J13" s="78"/>
      <c r="K13" s="78"/>
    </row>
    <row r="14" spans="1:11" ht="24.95" customHeight="1">
      <c r="A14" s="78" t="s">
        <v>16</v>
      </c>
      <c r="B14" s="79"/>
      <c r="C14" s="78"/>
      <c r="D14" s="79"/>
      <c r="E14" s="78"/>
      <c r="F14" s="79"/>
      <c r="G14" s="79"/>
      <c r="H14" s="79"/>
      <c r="I14" s="78"/>
      <c r="J14" s="78"/>
      <c r="K14" s="78"/>
    </row>
    <row r="15" spans="1:11" ht="24.95" customHeight="1">
      <c r="A15" s="78" t="s">
        <v>17</v>
      </c>
      <c r="B15" s="79"/>
      <c r="C15" s="78"/>
      <c r="D15" s="79"/>
      <c r="E15" s="78"/>
      <c r="F15" s="79"/>
      <c r="G15" s="79"/>
      <c r="H15" s="79"/>
      <c r="I15" s="78"/>
      <c r="J15" s="78"/>
      <c r="K15" s="78"/>
    </row>
    <row r="16" spans="1:11" ht="24.95" customHeight="1">
      <c r="A16" s="78" t="s">
        <v>41</v>
      </c>
      <c r="B16" s="79">
        <f t="shared" ref="B16:K16" si="0">SUM(B4:B15)</f>
        <v>6000000</v>
      </c>
      <c r="C16" s="78">
        <f t="shared" si="0"/>
        <v>32</v>
      </c>
      <c r="D16" s="79">
        <f t="shared" si="0"/>
        <v>3507300</v>
      </c>
      <c r="E16" s="79">
        <f t="shared" si="0"/>
        <v>16</v>
      </c>
      <c r="F16" s="79">
        <f t="shared" si="0"/>
        <v>1753000</v>
      </c>
      <c r="G16" s="79">
        <f t="shared" si="0"/>
        <v>0</v>
      </c>
      <c r="H16" s="79">
        <f t="shared" si="0"/>
        <v>0</v>
      </c>
      <c r="I16" s="79">
        <f t="shared" si="0"/>
        <v>48</v>
      </c>
      <c r="J16" s="79">
        <f t="shared" si="0"/>
        <v>5260300</v>
      </c>
      <c r="K16" s="79">
        <f t="shared" si="0"/>
        <v>739700</v>
      </c>
    </row>
    <row r="17" ht="24.95" customHeight="1"/>
  </sheetData>
  <mergeCells count="4">
    <mergeCell ref="C3:D3"/>
    <mergeCell ref="E3:F3"/>
    <mergeCell ref="G3:H3"/>
    <mergeCell ref="I3:J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1"/>
  <sheetViews>
    <sheetView tabSelected="1" view="pageBreakPreview" zoomScaleNormal="100" zoomScaleSheetLayoutView="100" workbookViewId="0">
      <selection activeCell="D9" sqref="D9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62" t="s">
        <v>434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21" customHeight="1">
      <c r="A2" s="163" t="s">
        <v>435</v>
      </c>
      <c r="B2" s="163"/>
      <c r="C2" s="13"/>
      <c r="D2" s="14"/>
      <c r="E2" s="150"/>
      <c r="F2" s="150"/>
      <c r="G2" s="150"/>
      <c r="H2" s="150"/>
      <c r="I2" s="150"/>
      <c r="J2" s="53" t="s">
        <v>42</v>
      </c>
    </row>
    <row r="3" spans="1:10" s="10" customFormat="1" ht="24" customHeight="1">
      <c r="A3" s="125" t="s">
        <v>12</v>
      </c>
      <c r="B3" s="125" t="s">
        <v>24</v>
      </c>
      <c r="C3" s="125" t="s">
        <v>12</v>
      </c>
      <c r="D3" s="125" t="s">
        <v>32</v>
      </c>
      <c r="E3" s="16" t="s">
        <v>13</v>
      </c>
      <c r="F3" s="16" t="s">
        <v>25</v>
      </c>
      <c r="G3" s="16" t="s">
        <v>26</v>
      </c>
      <c r="H3" s="16" t="s">
        <v>27</v>
      </c>
      <c r="I3" s="17" t="s">
        <v>28</v>
      </c>
      <c r="J3" s="16" t="s">
        <v>29</v>
      </c>
    </row>
    <row r="4" spans="1:10" s="4" customFormat="1" ht="24" customHeight="1">
      <c r="A4" s="35"/>
      <c r="B4" s="35"/>
      <c r="C4" s="36"/>
      <c r="D4" s="37" t="s">
        <v>338</v>
      </c>
      <c r="E4" s="38">
        <f>E16+E19+E21</f>
        <v>2143400</v>
      </c>
      <c r="F4" s="39"/>
      <c r="G4" s="39"/>
      <c r="H4" s="39"/>
      <c r="I4" s="40">
        <f>I16+I19+I21</f>
        <v>1</v>
      </c>
      <c r="J4" s="38"/>
    </row>
    <row r="5" spans="1:10" s="4" customFormat="1" ht="24" customHeight="1">
      <c r="A5" s="164" t="s">
        <v>30</v>
      </c>
      <c r="B5" s="58">
        <v>44470</v>
      </c>
      <c r="C5" s="173" t="s">
        <v>36</v>
      </c>
      <c r="D5" s="60" t="s">
        <v>314</v>
      </c>
      <c r="E5" s="60">
        <v>235000</v>
      </c>
      <c r="F5" s="61" t="s">
        <v>436</v>
      </c>
      <c r="G5" s="61" t="s">
        <v>44</v>
      </c>
      <c r="H5" s="61" t="s">
        <v>45</v>
      </c>
      <c r="I5" s="62"/>
      <c r="J5" s="57">
        <v>0.54920138888888892</v>
      </c>
    </row>
    <row r="6" spans="1:10" s="4" customFormat="1" ht="24" customHeight="1">
      <c r="A6" s="165"/>
      <c r="B6" s="63">
        <v>44474</v>
      </c>
      <c r="C6" s="174" t="s">
        <v>120</v>
      </c>
      <c r="D6" s="56" t="s">
        <v>348</v>
      </c>
      <c r="E6" s="56">
        <v>112000</v>
      </c>
      <c r="F6" s="65" t="s">
        <v>99</v>
      </c>
      <c r="G6" s="65" t="s">
        <v>437</v>
      </c>
      <c r="H6" s="65" t="s">
        <v>438</v>
      </c>
      <c r="I6" s="66"/>
      <c r="J6" s="55">
        <v>0.53651620370370368</v>
      </c>
    </row>
    <row r="7" spans="1:10" s="4" customFormat="1" ht="24" customHeight="1">
      <c r="A7" s="165"/>
      <c r="B7" s="63">
        <v>44477</v>
      </c>
      <c r="C7" s="174" t="s">
        <v>120</v>
      </c>
      <c r="D7" s="56" t="s">
        <v>439</v>
      </c>
      <c r="E7" s="56">
        <v>110400</v>
      </c>
      <c r="F7" s="65" t="s">
        <v>440</v>
      </c>
      <c r="G7" s="65" t="s">
        <v>247</v>
      </c>
      <c r="H7" s="65" t="s">
        <v>64</v>
      </c>
      <c r="I7" s="66"/>
      <c r="J7" s="55">
        <v>0.50965277777777784</v>
      </c>
    </row>
    <row r="8" spans="1:10" s="4" customFormat="1" ht="24" customHeight="1">
      <c r="A8" s="165"/>
      <c r="B8" s="63">
        <v>44481</v>
      </c>
      <c r="C8" s="174" t="s">
        <v>120</v>
      </c>
      <c r="D8" s="56" t="s">
        <v>441</v>
      </c>
      <c r="E8" s="56">
        <v>120000</v>
      </c>
      <c r="F8" s="56" t="s">
        <v>442</v>
      </c>
      <c r="G8" s="56" t="s">
        <v>221</v>
      </c>
      <c r="H8" s="65" t="s">
        <v>64</v>
      </c>
      <c r="I8" s="66"/>
      <c r="J8" s="55">
        <v>0.53230324074074076</v>
      </c>
    </row>
    <row r="9" spans="1:10" s="4" customFormat="1" ht="24" customHeight="1">
      <c r="A9" s="165"/>
      <c r="B9" s="63">
        <v>44484</v>
      </c>
      <c r="C9" s="174" t="s">
        <v>120</v>
      </c>
      <c r="D9" s="56" t="s">
        <v>443</v>
      </c>
      <c r="E9" s="56">
        <v>90000</v>
      </c>
      <c r="F9" s="65" t="s">
        <v>445</v>
      </c>
      <c r="G9" s="65" t="s">
        <v>444</v>
      </c>
      <c r="H9" s="65" t="s">
        <v>88</v>
      </c>
      <c r="I9" s="66"/>
      <c r="J9" s="55">
        <v>0.53263888888888888</v>
      </c>
    </row>
    <row r="10" spans="1:10" s="4" customFormat="1" ht="24" customHeight="1">
      <c r="A10" s="165"/>
      <c r="B10" s="63">
        <v>44487</v>
      </c>
      <c r="C10" s="174" t="s">
        <v>120</v>
      </c>
      <c r="D10" s="56" t="s">
        <v>314</v>
      </c>
      <c r="E10" s="56">
        <v>120000</v>
      </c>
      <c r="F10" s="65" t="s">
        <v>448</v>
      </c>
      <c r="G10" s="65" t="s">
        <v>446</v>
      </c>
      <c r="H10" s="65" t="s">
        <v>447</v>
      </c>
      <c r="I10" s="66"/>
      <c r="J10" s="55">
        <v>0.85005787037037039</v>
      </c>
    </row>
    <row r="11" spans="1:10" s="4" customFormat="1" ht="24" customHeight="1">
      <c r="A11" s="165"/>
      <c r="B11" s="63">
        <v>44488</v>
      </c>
      <c r="C11" s="174" t="s">
        <v>120</v>
      </c>
      <c r="D11" s="56" t="s">
        <v>449</v>
      </c>
      <c r="E11" s="56">
        <v>167000</v>
      </c>
      <c r="F11" s="65" t="s">
        <v>450</v>
      </c>
      <c r="G11" s="65" t="s">
        <v>145</v>
      </c>
      <c r="H11" s="65" t="s">
        <v>146</v>
      </c>
      <c r="I11" s="66"/>
      <c r="J11" s="55">
        <v>0.84048611111111116</v>
      </c>
    </row>
    <row r="12" spans="1:10" s="4" customFormat="1" ht="24" customHeight="1">
      <c r="A12" s="165"/>
      <c r="B12" s="63">
        <v>44491</v>
      </c>
      <c r="C12" s="174" t="s">
        <v>120</v>
      </c>
      <c r="D12" s="56" t="s">
        <v>451</v>
      </c>
      <c r="E12" s="56">
        <v>240000</v>
      </c>
      <c r="F12" s="65" t="s">
        <v>452</v>
      </c>
      <c r="G12" s="65" t="s">
        <v>272</v>
      </c>
      <c r="H12" s="65" t="s">
        <v>273</v>
      </c>
      <c r="I12" s="66"/>
      <c r="J12" s="55">
        <v>0.53285879629629629</v>
      </c>
    </row>
    <row r="13" spans="1:10" s="4" customFormat="1" ht="24" customHeight="1">
      <c r="A13" s="165"/>
      <c r="B13" s="63">
        <v>44495</v>
      </c>
      <c r="C13" s="174" t="s">
        <v>120</v>
      </c>
      <c r="D13" s="56" t="s">
        <v>456</v>
      </c>
      <c r="E13" s="56">
        <v>269000</v>
      </c>
      <c r="F13" s="65" t="s">
        <v>459</v>
      </c>
      <c r="G13" s="65" t="s">
        <v>457</v>
      </c>
      <c r="H13" s="65" t="s">
        <v>458</v>
      </c>
      <c r="I13" s="66"/>
      <c r="J13" s="55">
        <v>0.80555555555555547</v>
      </c>
    </row>
    <row r="14" spans="1:10" s="4" customFormat="1" ht="24" customHeight="1">
      <c r="A14" s="165"/>
      <c r="B14" s="63">
        <v>44496</v>
      </c>
      <c r="C14" s="174" t="s">
        <v>120</v>
      </c>
      <c r="D14" s="56" t="s">
        <v>460</v>
      </c>
      <c r="E14" s="56">
        <v>250000</v>
      </c>
      <c r="F14" s="65" t="s">
        <v>461</v>
      </c>
      <c r="G14" s="65" t="s">
        <v>457</v>
      </c>
      <c r="H14" s="65" t="s">
        <v>458</v>
      </c>
      <c r="I14" s="66"/>
      <c r="J14" s="55">
        <v>0.86785879629629636</v>
      </c>
    </row>
    <row r="15" spans="1:10" s="4" customFormat="1" ht="24" customHeight="1">
      <c r="A15" s="165"/>
      <c r="B15" s="63">
        <v>44498</v>
      </c>
      <c r="C15" s="174" t="s">
        <v>120</v>
      </c>
      <c r="D15" s="56" t="s">
        <v>54</v>
      </c>
      <c r="E15" s="56">
        <v>112000</v>
      </c>
      <c r="F15" s="65" t="s">
        <v>137</v>
      </c>
      <c r="G15" s="65" t="s">
        <v>437</v>
      </c>
      <c r="H15" s="65" t="s">
        <v>438</v>
      </c>
      <c r="I15" s="66"/>
      <c r="J15" s="55">
        <v>0.53500000000000003</v>
      </c>
    </row>
    <row r="16" spans="1:10" s="4" customFormat="1" ht="24" customHeight="1">
      <c r="A16" s="166"/>
      <c r="B16" s="74"/>
      <c r="C16" s="75"/>
      <c r="D16" s="23" t="s">
        <v>239</v>
      </c>
      <c r="E16" s="24">
        <f>SUM(E5:E15)</f>
        <v>1825400</v>
      </c>
      <c r="F16" s="28"/>
      <c r="G16" s="28"/>
      <c r="H16" s="28"/>
      <c r="I16" s="25">
        <f>E16/E4</f>
        <v>0.85163758514509658</v>
      </c>
      <c r="J16" s="76"/>
    </row>
    <row r="17" spans="1:10" s="4" customFormat="1" ht="24" customHeight="1">
      <c r="A17" s="167" t="s">
        <v>31</v>
      </c>
      <c r="B17" s="63">
        <v>44494</v>
      </c>
      <c r="C17" s="59" t="s">
        <v>36</v>
      </c>
      <c r="D17" s="56" t="s">
        <v>453</v>
      </c>
      <c r="E17" s="56">
        <v>148000</v>
      </c>
      <c r="F17" s="65" t="s">
        <v>402</v>
      </c>
      <c r="G17" s="65" t="s">
        <v>446</v>
      </c>
      <c r="H17" s="65" t="s">
        <v>447</v>
      </c>
      <c r="I17" s="73"/>
      <c r="J17" s="55">
        <v>0.84791666666666676</v>
      </c>
    </row>
    <row r="18" spans="1:10" s="4" customFormat="1" ht="24" customHeight="1">
      <c r="A18" s="167"/>
      <c r="B18" s="67">
        <v>44495</v>
      </c>
      <c r="C18" s="68" t="s">
        <v>36</v>
      </c>
      <c r="D18" s="69" t="s">
        <v>454</v>
      </c>
      <c r="E18" s="69">
        <v>170000</v>
      </c>
      <c r="F18" s="70" t="s">
        <v>455</v>
      </c>
      <c r="G18" s="70" t="s">
        <v>52</v>
      </c>
      <c r="H18" s="70" t="s">
        <v>53</v>
      </c>
      <c r="I18" s="172"/>
      <c r="J18" s="55">
        <v>0.54162037037037036</v>
      </c>
    </row>
    <row r="19" spans="1:10" ht="24" customHeight="1">
      <c r="A19" s="167"/>
      <c r="B19" s="169"/>
      <c r="C19" s="170"/>
      <c r="D19" s="23" t="s">
        <v>462</v>
      </c>
      <c r="E19" s="24">
        <f>SUM(E17:E18)</f>
        <v>318000</v>
      </c>
      <c r="F19" s="28"/>
      <c r="G19" s="28"/>
      <c r="H19" s="28"/>
      <c r="I19" s="25">
        <f>E19/E4</f>
        <v>0.14836241485490342</v>
      </c>
      <c r="J19" s="171"/>
    </row>
    <row r="20" spans="1:10" ht="24" customHeight="1">
      <c r="A20" s="167" t="s">
        <v>37</v>
      </c>
      <c r="B20" s="19"/>
      <c r="C20" s="41"/>
      <c r="D20" s="18" t="s">
        <v>108</v>
      </c>
      <c r="E20" s="42"/>
      <c r="F20" s="45"/>
      <c r="G20" s="43"/>
      <c r="H20" s="43"/>
      <c r="I20" s="22"/>
      <c r="J20" s="21"/>
    </row>
    <row r="21" spans="1:10" ht="24" customHeight="1">
      <c r="A21" s="167"/>
      <c r="B21" s="30"/>
      <c r="C21" s="33"/>
      <c r="D21" s="23" t="s">
        <v>113</v>
      </c>
      <c r="E21" s="24">
        <f>SUM(E20:E20)</f>
        <v>0</v>
      </c>
      <c r="F21" s="28"/>
      <c r="G21" s="28"/>
      <c r="H21" s="28"/>
      <c r="I21" s="25">
        <f>E21/E4</f>
        <v>0</v>
      </c>
      <c r="J21" s="34"/>
    </row>
  </sheetData>
  <mergeCells count="6">
    <mergeCell ref="A1:J1"/>
    <mergeCell ref="A2:B2"/>
    <mergeCell ref="E2:I2"/>
    <mergeCell ref="A5:A16"/>
    <mergeCell ref="A17:A19"/>
    <mergeCell ref="A20:A21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31"/>
  <sheetViews>
    <sheetView view="pageBreakPreview" zoomScaleNormal="100" zoomScaleSheetLayoutView="100" workbookViewId="0">
      <selection activeCell="D12" sqref="D12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62" t="s">
        <v>381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21" customHeight="1">
      <c r="A2" s="163" t="s">
        <v>382</v>
      </c>
      <c r="B2" s="163"/>
      <c r="C2" s="13"/>
      <c r="D2" s="14"/>
      <c r="E2" s="150"/>
      <c r="F2" s="150"/>
      <c r="G2" s="150"/>
      <c r="H2" s="150"/>
      <c r="I2" s="150"/>
      <c r="J2" s="53" t="s">
        <v>42</v>
      </c>
    </row>
    <row r="3" spans="1:10" s="10" customFormat="1" ht="24" customHeight="1">
      <c r="A3" s="121" t="s">
        <v>12</v>
      </c>
      <c r="B3" s="121" t="s">
        <v>24</v>
      </c>
      <c r="C3" s="121" t="s">
        <v>12</v>
      </c>
      <c r="D3" s="121" t="s">
        <v>32</v>
      </c>
      <c r="E3" s="16" t="s">
        <v>13</v>
      </c>
      <c r="F3" s="16" t="s">
        <v>25</v>
      </c>
      <c r="G3" s="16" t="s">
        <v>26</v>
      </c>
      <c r="H3" s="16" t="s">
        <v>27</v>
      </c>
      <c r="I3" s="17" t="s">
        <v>28</v>
      </c>
      <c r="J3" s="16" t="s">
        <v>29</v>
      </c>
    </row>
    <row r="4" spans="1:10" s="4" customFormat="1" ht="24" customHeight="1">
      <c r="A4" s="35"/>
      <c r="B4" s="35"/>
      <c r="C4" s="36"/>
      <c r="D4" s="37" t="s">
        <v>431</v>
      </c>
      <c r="E4" s="38">
        <f>E22+E29+E31</f>
        <v>2757500</v>
      </c>
      <c r="F4" s="39"/>
      <c r="G4" s="39"/>
      <c r="H4" s="39"/>
      <c r="I4" s="40">
        <f>I22+I29+I31</f>
        <v>1</v>
      </c>
      <c r="J4" s="38"/>
    </row>
    <row r="5" spans="1:10" s="4" customFormat="1" ht="24" customHeight="1">
      <c r="A5" s="164" t="s">
        <v>30</v>
      </c>
      <c r="B5" s="100">
        <v>44440</v>
      </c>
      <c r="C5" s="60" t="s">
        <v>36</v>
      </c>
      <c r="D5" s="60" t="s">
        <v>383</v>
      </c>
      <c r="E5" s="60">
        <v>96000</v>
      </c>
      <c r="F5" s="61" t="s">
        <v>384</v>
      </c>
      <c r="G5" s="61" t="s">
        <v>247</v>
      </c>
      <c r="H5" s="61" t="s">
        <v>64</v>
      </c>
      <c r="I5" s="62"/>
      <c r="J5" s="57">
        <v>0.49614583333333334</v>
      </c>
    </row>
    <row r="6" spans="1:10" s="4" customFormat="1" ht="24" customHeight="1">
      <c r="A6" s="165"/>
      <c r="B6" s="105">
        <v>44442</v>
      </c>
      <c r="C6" s="56" t="s">
        <v>120</v>
      </c>
      <c r="D6" s="56" t="s">
        <v>386</v>
      </c>
      <c r="E6" s="56">
        <v>120000</v>
      </c>
      <c r="F6" s="65" t="s">
        <v>389</v>
      </c>
      <c r="G6" s="65" t="s">
        <v>387</v>
      </c>
      <c r="H6" s="65" t="s">
        <v>388</v>
      </c>
      <c r="I6" s="66"/>
      <c r="J6" s="55">
        <v>0.53749999999999998</v>
      </c>
    </row>
    <row r="7" spans="1:10" s="4" customFormat="1" ht="24" customHeight="1">
      <c r="A7" s="165"/>
      <c r="B7" s="105">
        <v>44445</v>
      </c>
      <c r="C7" s="56" t="s">
        <v>120</v>
      </c>
      <c r="D7" s="56" t="s">
        <v>390</v>
      </c>
      <c r="E7" s="56">
        <v>115000</v>
      </c>
      <c r="F7" s="65" t="s">
        <v>224</v>
      </c>
      <c r="G7" s="65" t="s">
        <v>70</v>
      </c>
      <c r="H7" s="65" t="s">
        <v>71</v>
      </c>
      <c r="I7" s="66"/>
      <c r="J7" s="55">
        <v>0.54508101851851853</v>
      </c>
    </row>
    <row r="8" spans="1:10" s="4" customFormat="1" ht="24" customHeight="1">
      <c r="A8" s="165"/>
      <c r="B8" s="105">
        <v>44447</v>
      </c>
      <c r="C8" s="56" t="s">
        <v>120</v>
      </c>
      <c r="D8" s="56" t="s">
        <v>395</v>
      </c>
      <c r="E8" s="56">
        <v>120000</v>
      </c>
      <c r="F8" s="56" t="s">
        <v>155</v>
      </c>
      <c r="G8" s="56" t="s">
        <v>145</v>
      </c>
      <c r="H8" s="56" t="s">
        <v>161</v>
      </c>
      <c r="I8" s="66"/>
      <c r="J8" s="55">
        <v>0.53347222222222224</v>
      </c>
    </row>
    <row r="9" spans="1:10" s="4" customFormat="1" ht="24" customHeight="1">
      <c r="A9" s="165"/>
      <c r="B9" s="105">
        <v>44447</v>
      </c>
      <c r="C9" s="56" t="s">
        <v>120</v>
      </c>
      <c r="D9" s="56" t="s">
        <v>396</v>
      </c>
      <c r="E9" s="56">
        <v>120000</v>
      </c>
      <c r="F9" s="65" t="s">
        <v>61</v>
      </c>
      <c r="G9" s="65" t="s">
        <v>44</v>
      </c>
      <c r="H9" s="65" t="s">
        <v>45</v>
      </c>
      <c r="I9" s="66"/>
      <c r="J9" s="55">
        <v>0.84496527777777775</v>
      </c>
    </row>
    <row r="10" spans="1:10" s="4" customFormat="1" ht="24" customHeight="1">
      <c r="A10" s="165"/>
      <c r="B10" s="105">
        <v>44448</v>
      </c>
      <c r="C10" s="56" t="s">
        <v>120</v>
      </c>
      <c r="D10" s="56" t="s">
        <v>100</v>
      </c>
      <c r="E10" s="56">
        <v>118000</v>
      </c>
      <c r="F10" s="65" t="s">
        <v>397</v>
      </c>
      <c r="G10" s="65" t="s">
        <v>67</v>
      </c>
      <c r="H10" s="65" t="s">
        <v>68</v>
      </c>
      <c r="I10" s="66"/>
      <c r="J10" s="55">
        <v>0.53589120370370369</v>
      </c>
    </row>
    <row r="11" spans="1:10" s="4" customFormat="1" ht="24" customHeight="1">
      <c r="A11" s="165"/>
      <c r="B11" s="105">
        <v>44452</v>
      </c>
      <c r="C11" s="56" t="s">
        <v>120</v>
      </c>
      <c r="D11" s="56" t="s">
        <v>401</v>
      </c>
      <c r="E11" s="56">
        <v>148000</v>
      </c>
      <c r="F11" s="65" t="s">
        <v>402</v>
      </c>
      <c r="G11" s="65" t="s">
        <v>44</v>
      </c>
      <c r="H11" s="65" t="s">
        <v>45</v>
      </c>
      <c r="I11" s="66"/>
      <c r="J11" s="55">
        <v>0.57355324074074077</v>
      </c>
    </row>
    <row r="12" spans="1:10" s="4" customFormat="1" ht="24" customHeight="1">
      <c r="A12" s="165"/>
      <c r="B12" s="105">
        <v>44452</v>
      </c>
      <c r="C12" s="56" t="s">
        <v>120</v>
      </c>
      <c r="D12" s="56" t="s">
        <v>403</v>
      </c>
      <c r="E12" s="56">
        <v>150000</v>
      </c>
      <c r="F12" s="65" t="s">
        <v>402</v>
      </c>
      <c r="G12" s="65" t="s">
        <v>127</v>
      </c>
      <c r="H12" s="65" t="s">
        <v>128</v>
      </c>
      <c r="I12" s="66"/>
      <c r="J12" s="55">
        <v>0.85870370370370364</v>
      </c>
    </row>
    <row r="13" spans="1:10" s="4" customFormat="1" ht="24" customHeight="1">
      <c r="A13" s="165"/>
      <c r="B13" s="105">
        <v>44453</v>
      </c>
      <c r="C13" s="56" t="s">
        <v>120</v>
      </c>
      <c r="D13" s="56" t="s">
        <v>404</v>
      </c>
      <c r="E13" s="56">
        <v>150000</v>
      </c>
      <c r="F13" s="65" t="s">
        <v>402</v>
      </c>
      <c r="G13" s="65" t="s">
        <v>145</v>
      </c>
      <c r="H13" s="65" t="s">
        <v>161</v>
      </c>
      <c r="I13" s="66"/>
      <c r="J13" s="55">
        <v>0.53521990740740744</v>
      </c>
    </row>
    <row r="14" spans="1:10" s="4" customFormat="1" ht="24" customHeight="1">
      <c r="A14" s="165"/>
      <c r="B14" s="105">
        <v>44454</v>
      </c>
      <c r="C14" s="56" t="s">
        <v>120</v>
      </c>
      <c r="D14" s="56" t="s">
        <v>405</v>
      </c>
      <c r="E14" s="56">
        <v>79000</v>
      </c>
      <c r="F14" s="65" t="s">
        <v>76</v>
      </c>
      <c r="G14" s="65" t="s">
        <v>406</v>
      </c>
      <c r="H14" s="65" t="s">
        <v>407</v>
      </c>
      <c r="I14" s="66"/>
      <c r="J14" s="55">
        <v>0.52535879629629634</v>
      </c>
    </row>
    <row r="15" spans="1:10" s="4" customFormat="1" ht="24" customHeight="1">
      <c r="A15" s="165"/>
      <c r="B15" s="105">
        <v>44455</v>
      </c>
      <c r="C15" s="56" t="s">
        <v>120</v>
      </c>
      <c r="D15" s="56" t="s">
        <v>408</v>
      </c>
      <c r="E15" s="56">
        <v>150000</v>
      </c>
      <c r="F15" s="65" t="s">
        <v>402</v>
      </c>
      <c r="G15" s="65" t="s">
        <v>409</v>
      </c>
      <c r="H15" s="65" t="s">
        <v>410</v>
      </c>
      <c r="I15" s="66"/>
      <c r="J15" s="55">
        <v>0.58501157407407411</v>
      </c>
    </row>
    <row r="16" spans="1:10" s="4" customFormat="1" ht="24" customHeight="1">
      <c r="A16" s="165"/>
      <c r="B16" s="127">
        <v>44462</v>
      </c>
      <c r="C16" s="56" t="s">
        <v>120</v>
      </c>
      <c r="D16" s="56" t="s">
        <v>154</v>
      </c>
      <c r="E16" s="126">
        <v>80000</v>
      </c>
      <c r="F16" s="129" t="s">
        <v>85</v>
      </c>
      <c r="G16" s="129" t="s">
        <v>412</v>
      </c>
      <c r="H16" s="129" t="s">
        <v>413</v>
      </c>
      <c r="I16" s="66"/>
      <c r="J16" s="128">
        <v>0.53224537037037034</v>
      </c>
    </row>
    <row r="17" spans="1:10" s="4" customFormat="1" ht="24" customHeight="1">
      <c r="A17" s="165"/>
      <c r="B17" s="127">
        <v>44463</v>
      </c>
      <c r="C17" s="56" t="s">
        <v>120</v>
      </c>
      <c r="D17" s="56" t="s">
        <v>414</v>
      </c>
      <c r="E17" s="126">
        <v>122000</v>
      </c>
      <c r="F17" s="129" t="s">
        <v>417</v>
      </c>
      <c r="G17" s="129" t="s">
        <v>415</v>
      </c>
      <c r="H17" s="129" t="s">
        <v>416</v>
      </c>
      <c r="I17" s="66"/>
      <c r="J17" s="128">
        <v>0.54233796296296299</v>
      </c>
    </row>
    <row r="18" spans="1:10" s="4" customFormat="1" ht="24" customHeight="1">
      <c r="A18" s="165"/>
      <c r="B18" s="127">
        <v>44466</v>
      </c>
      <c r="C18" s="56" t="s">
        <v>120</v>
      </c>
      <c r="D18" s="56" t="s">
        <v>314</v>
      </c>
      <c r="E18" s="126">
        <v>240000</v>
      </c>
      <c r="F18" s="129" t="s">
        <v>418</v>
      </c>
      <c r="G18" s="129" t="s">
        <v>168</v>
      </c>
      <c r="H18" s="129" t="s">
        <v>169</v>
      </c>
      <c r="I18" s="66"/>
      <c r="J18" s="128">
        <v>0.52732638888888894</v>
      </c>
    </row>
    <row r="19" spans="1:10" s="4" customFormat="1" ht="24" customHeight="1">
      <c r="A19" s="165"/>
      <c r="B19" s="127">
        <v>44466</v>
      </c>
      <c r="C19" s="56" t="s">
        <v>120</v>
      </c>
      <c r="D19" s="56" t="s">
        <v>419</v>
      </c>
      <c r="E19" s="126">
        <v>60000</v>
      </c>
      <c r="F19" s="129" t="s">
        <v>422</v>
      </c>
      <c r="G19" s="129" t="s">
        <v>420</v>
      </c>
      <c r="H19" s="129" t="s">
        <v>421</v>
      </c>
      <c r="I19" s="66"/>
      <c r="J19" s="128">
        <v>0.86111111111111116</v>
      </c>
    </row>
    <row r="20" spans="1:10" s="4" customFormat="1" ht="24" customHeight="1">
      <c r="A20" s="165"/>
      <c r="B20" s="127">
        <v>44467</v>
      </c>
      <c r="C20" s="56" t="s">
        <v>120</v>
      </c>
      <c r="D20" s="56" t="s">
        <v>423</v>
      </c>
      <c r="E20" s="126">
        <v>160000</v>
      </c>
      <c r="F20" s="129" t="s">
        <v>50</v>
      </c>
      <c r="G20" s="129" t="s">
        <v>343</v>
      </c>
      <c r="H20" s="129" t="s">
        <v>344</v>
      </c>
      <c r="I20" s="66"/>
      <c r="J20" s="128">
        <v>0.54027777777777775</v>
      </c>
    </row>
    <row r="21" spans="1:10" s="4" customFormat="1" ht="24" customHeight="1">
      <c r="A21" s="165"/>
      <c r="B21" s="127">
        <v>44469</v>
      </c>
      <c r="C21" s="56" t="s">
        <v>120</v>
      </c>
      <c r="D21" s="56" t="s">
        <v>426</v>
      </c>
      <c r="E21" s="126">
        <v>52000</v>
      </c>
      <c r="F21" s="129" t="s">
        <v>429</v>
      </c>
      <c r="G21" s="129" t="s">
        <v>427</v>
      </c>
      <c r="H21" s="129" t="s">
        <v>428</v>
      </c>
      <c r="I21" s="66"/>
      <c r="J21" s="128">
        <v>0.51372685185185185</v>
      </c>
    </row>
    <row r="22" spans="1:10" s="4" customFormat="1" ht="24" customHeight="1">
      <c r="A22" s="166"/>
      <c r="B22" s="74"/>
      <c r="C22" s="75"/>
      <c r="D22" s="23" t="s">
        <v>430</v>
      </c>
      <c r="E22" s="24">
        <f>SUM(E5:E21)</f>
        <v>2080000</v>
      </c>
      <c r="F22" s="28"/>
      <c r="G22" s="28"/>
      <c r="H22" s="28"/>
      <c r="I22" s="25">
        <f>E22/E4</f>
        <v>0.7543064369900272</v>
      </c>
      <c r="J22" s="76"/>
    </row>
    <row r="23" spans="1:10" s="4" customFormat="1" ht="24" customHeight="1">
      <c r="A23" s="167" t="s">
        <v>31</v>
      </c>
      <c r="B23" s="105">
        <v>44441</v>
      </c>
      <c r="C23" s="59" t="s">
        <v>36</v>
      </c>
      <c r="D23" s="56" t="s">
        <v>385</v>
      </c>
      <c r="E23" s="56">
        <v>94000</v>
      </c>
      <c r="F23" s="65" t="s">
        <v>61</v>
      </c>
      <c r="G23" s="65" t="s">
        <v>211</v>
      </c>
      <c r="H23" s="65" t="s">
        <v>212</v>
      </c>
      <c r="I23" s="73"/>
      <c r="J23" s="55">
        <v>0.83315972222222223</v>
      </c>
    </row>
    <row r="24" spans="1:10" s="4" customFormat="1" ht="24" customHeight="1">
      <c r="A24" s="167"/>
      <c r="B24" s="105">
        <v>44445</v>
      </c>
      <c r="C24" s="64" t="s">
        <v>36</v>
      </c>
      <c r="D24" s="56" t="s">
        <v>391</v>
      </c>
      <c r="E24" s="56">
        <v>99000</v>
      </c>
      <c r="F24" s="65" t="s">
        <v>394</v>
      </c>
      <c r="G24" s="65" t="s">
        <v>392</v>
      </c>
      <c r="H24" s="65" t="s">
        <v>393</v>
      </c>
      <c r="I24" s="123"/>
      <c r="J24" s="55">
        <v>0.87844907407407413</v>
      </c>
    </row>
    <row r="25" spans="1:10" s="4" customFormat="1" ht="24" customHeight="1">
      <c r="A25" s="167"/>
      <c r="B25" s="105">
        <v>44448</v>
      </c>
      <c r="C25" s="64" t="s">
        <v>36</v>
      </c>
      <c r="D25" s="56" t="s">
        <v>398</v>
      </c>
      <c r="E25" s="56">
        <v>39500</v>
      </c>
      <c r="F25" s="65" t="s">
        <v>399</v>
      </c>
      <c r="G25" s="65" t="s">
        <v>221</v>
      </c>
      <c r="H25" s="65" t="s">
        <v>64</v>
      </c>
      <c r="I25" s="99"/>
      <c r="J25" s="55">
        <v>0.62307870370370366</v>
      </c>
    </row>
    <row r="26" spans="1:10" s="4" customFormat="1" ht="24" customHeight="1">
      <c r="A26" s="167"/>
      <c r="B26" s="105">
        <v>44449</v>
      </c>
      <c r="C26" s="64" t="s">
        <v>36</v>
      </c>
      <c r="D26" s="56" t="s">
        <v>400</v>
      </c>
      <c r="E26" s="56">
        <v>118000</v>
      </c>
      <c r="F26" s="65" t="s">
        <v>61</v>
      </c>
      <c r="G26" s="65" t="s">
        <v>178</v>
      </c>
      <c r="H26" s="65" t="s">
        <v>179</v>
      </c>
      <c r="I26" s="123"/>
      <c r="J26" s="55">
        <v>0.54539351851851847</v>
      </c>
    </row>
    <row r="27" spans="1:10" s="4" customFormat="1" ht="24" customHeight="1">
      <c r="A27" s="167"/>
      <c r="B27" s="105">
        <v>44456</v>
      </c>
      <c r="C27" s="64" t="s">
        <v>36</v>
      </c>
      <c r="D27" s="56" t="s">
        <v>411</v>
      </c>
      <c r="E27" s="56">
        <v>147000</v>
      </c>
      <c r="F27" s="65" t="s">
        <v>402</v>
      </c>
      <c r="G27" s="65" t="s">
        <v>409</v>
      </c>
      <c r="H27" s="65" t="s">
        <v>410</v>
      </c>
      <c r="I27" s="99"/>
      <c r="J27" s="55">
        <v>0.54978009259259253</v>
      </c>
    </row>
    <row r="28" spans="1:10" s="4" customFormat="1" ht="24" customHeight="1">
      <c r="A28" s="167"/>
      <c r="B28" s="127">
        <v>44468</v>
      </c>
      <c r="C28" s="64" t="s">
        <v>36</v>
      </c>
      <c r="D28" s="69" t="s">
        <v>424</v>
      </c>
      <c r="E28" s="69">
        <v>180000</v>
      </c>
      <c r="F28" s="70" t="s">
        <v>425</v>
      </c>
      <c r="G28" s="70" t="s">
        <v>44</v>
      </c>
      <c r="H28" s="70" t="s">
        <v>45</v>
      </c>
      <c r="I28" s="130"/>
      <c r="J28" s="128">
        <v>0.86215277777777777</v>
      </c>
    </row>
    <row r="29" spans="1:10" ht="24" customHeight="1">
      <c r="A29" s="167"/>
      <c r="B29" s="30"/>
      <c r="C29" s="31"/>
      <c r="D29" s="23" t="s">
        <v>303</v>
      </c>
      <c r="E29" s="24">
        <f>SUM(E23:E28)</f>
        <v>677500</v>
      </c>
      <c r="F29" s="28"/>
      <c r="G29" s="28"/>
      <c r="H29" s="28"/>
      <c r="I29" s="25">
        <f>E29/E4</f>
        <v>0.2456935630099728</v>
      </c>
      <c r="J29" s="32"/>
    </row>
    <row r="30" spans="1:10" ht="24" customHeight="1">
      <c r="A30" s="167" t="s">
        <v>37</v>
      </c>
      <c r="B30" s="19"/>
      <c r="C30" s="41"/>
      <c r="D30" s="18" t="s">
        <v>108</v>
      </c>
      <c r="E30" s="42"/>
      <c r="F30" s="45"/>
      <c r="G30" s="43"/>
      <c r="H30" s="43"/>
      <c r="I30" s="22"/>
      <c r="J30" s="21"/>
    </row>
    <row r="31" spans="1:10" ht="24" customHeight="1">
      <c r="A31" s="167"/>
      <c r="B31" s="30"/>
      <c r="C31" s="33"/>
      <c r="D31" s="23" t="s">
        <v>113</v>
      </c>
      <c r="E31" s="24">
        <f>SUM(E30:E30)</f>
        <v>0</v>
      </c>
      <c r="F31" s="28"/>
      <c r="G31" s="28"/>
      <c r="H31" s="28"/>
      <c r="I31" s="25">
        <f>E31/E4</f>
        <v>0</v>
      </c>
      <c r="J31" s="34"/>
    </row>
  </sheetData>
  <mergeCells count="6">
    <mergeCell ref="A30:A31"/>
    <mergeCell ref="A1:J1"/>
    <mergeCell ref="A2:B2"/>
    <mergeCell ref="E2:I2"/>
    <mergeCell ref="A5:A22"/>
    <mergeCell ref="A23:A29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4"/>
  <sheetViews>
    <sheetView view="pageBreakPreview" zoomScaleNormal="100" zoomScaleSheetLayoutView="100" workbookViewId="0">
      <selection activeCell="E11" sqref="E10:E11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62" t="s">
        <v>339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21" customHeight="1">
      <c r="A2" s="163" t="s">
        <v>340</v>
      </c>
      <c r="B2" s="163"/>
      <c r="C2" s="13"/>
      <c r="D2" s="14"/>
      <c r="E2" s="150"/>
      <c r="F2" s="150"/>
      <c r="G2" s="150"/>
      <c r="H2" s="150"/>
      <c r="I2" s="150"/>
      <c r="J2" s="53" t="s">
        <v>42</v>
      </c>
    </row>
    <row r="3" spans="1:10" s="10" customFormat="1" ht="24" customHeight="1">
      <c r="A3" s="120" t="s">
        <v>12</v>
      </c>
      <c r="B3" s="120" t="s">
        <v>24</v>
      </c>
      <c r="C3" s="120" t="s">
        <v>12</v>
      </c>
      <c r="D3" s="120" t="s">
        <v>32</v>
      </c>
      <c r="E3" s="16" t="s">
        <v>13</v>
      </c>
      <c r="F3" s="16" t="s">
        <v>25</v>
      </c>
      <c r="G3" s="16" t="s">
        <v>26</v>
      </c>
      <c r="H3" s="16" t="s">
        <v>27</v>
      </c>
      <c r="I3" s="17" t="s">
        <v>28</v>
      </c>
      <c r="J3" s="16" t="s">
        <v>29</v>
      </c>
    </row>
    <row r="4" spans="1:10" s="4" customFormat="1" ht="24" customHeight="1">
      <c r="A4" s="35"/>
      <c r="B4" s="35"/>
      <c r="C4" s="36"/>
      <c r="D4" s="37" t="s">
        <v>380</v>
      </c>
      <c r="E4" s="38">
        <f>E17+E22+E24</f>
        <v>1644000</v>
      </c>
      <c r="F4" s="39"/>
      <c r="G4" s="39"/>
      <c r="H4" s="39"/>
      <c r="I4" s="40">
        <f>I17+I22+I24</f>
        <v>1</v>
      </c>
      <c r="J4" s="38"/>
    </row>
    <row r="5" spans="1:10" s="4" customFormat="1" ht="24" customHeight="1">
      <c r="A5" s="164" t="s">
        <v>30</v>
      </c>
      <c r="B5" s="100">
        <v>44410</v>
      </c>
      <c r="C5" s="60" t="s">
        <v>36</v>
      </c>
      <c r="D5" s="108" t="s">
        <v>341</v>
      </c>
      <c r="E5" s="60">
        <v>118000</v>
      </c>
      <c r="F5" s="101" t="s">
        <v>155</v>
      </c>
      <c r="G5" s="124" t="s">
        <v>44</v>
      </c>
      <c r="H5" s="101" t="s">
        <v>45</v>
      </c>
      <c r="I5" s="62"/>
      <c r="J5" s="57">
        <v>0.53509259259259256</v>
      </c>
    </row>
    <row r="6" spans="1:10" s="4" customFormat="1" ht="24" customHeight="1">
      <c r="A6" s="165"/>
      <c r="B6" s="105">
        <v>44412</v>
      </c>
      <c r="C6" s="56" t="s">
        <v>120</v>
      </c>
      <c r="D6" s="110" t="s">
        <v>250</v>
      </c>
      <c r="E6" s="56">
        <v>120000</v>
      </c>
      <c r="F6" s="104" t="s">
        <v>249</v>
      </c>
      <c r="G6" s="106" t="s">
        <v>346</v>
      </c>
      <c r="H6" s="104" t="s">
        <v>347</v>
      </c>
      <c r="I6" s="66"/>
      <c r="J6" s="55">
        <v>0.53481481481481474</v>
      </c>
    </row>
    <row r="7" spans="1:10" s="4" customFormat="1" ht="24" customHeight="1">
      <c r="A7" s="165"/>
      <c r="B7" s="105">
        <v>44417</v>
      </c>
      <c r="C7" s="56" t="s">
        <v>120</v>
      </c>
      <c r="D7" s="110" t="s">
        <v>348</v>
      </c>
      <c r="E7" s="56">
        <v>115000</v>
      </c>
      <c r="F7" s="104" t="s">
        <v>61</v>
      </c>
      <c r="G7" s="106" t="s">
        <v>70</v>
      </c>
      <c r="H7" s="104" t="s">
        <v>71</v>
      </c>
      <c r="I7" s="66"/>
      <c r="J7" s="55">
        <v>0.54135416666666669</v>
      </c>
    </row>
    <row r="8" spans="1:10" s="4" customFormat="1" ht="24" customHeight="1">
      <c r="A8" s="165"/>
      <c r="B8" s="105">
        <v>44418</v>
      </c>
      <c r="C8" s="56" t="s">
        <v>120</v>
      </c>
      <c r="D8" s="110" t="s">
        <v>353</v>
      </c>
      <c r="E8" s="56">
        <v>120000</v>
      </c>
      <c r="F8" s="113" t="s">
        <v>354</v>
      </c>
      <c r="G8" s="107" t="s">
        <v>145</v>
      </c>
      <c r="H8" s="122" t="s">
        <v>161</v>
      </c>
      <c r="I8" s="66"/>
      <c r="J8" s="55">
        <v>0.53498842592592599</v>
      </c>
    </row>
    <row r="9" spans="1:10" s="4" customFormat="1" ht="24" customHeight="1">
      <c r="A9" s="165"/>
      <c r="B9" s="105">
        <v>44420</v>
      </c>
      <c r="C9" s="56" t="s">
        <v>120</v>
      </c>
      <c r="D9" s="110" t="s">
        <v>314</v>
      </c>
      <c r="E9" s="56">
        <v>112000</v>
      </c>
      <c r="F9" s="104" t="s">
        <v>359</v>
      </c>
      <c r="G9" s="106" t="s">
        <v>356</v>
      </c>
      <c r="H9" s="104" t="s">
        <v>357</v>
      </c>
      <c r="I9" s="66"/>
      <c r="J9" s="55">
        <v>0.53495370370370365</v>
      </c>
    </row>
    <row r="10" spans="1:10" s="4" customFormat="1" ht="24" customHeight="1">
      <c r="A10" s="165"/>
      <c r="B10" s="105">
        <v>44425</v>
      </c>
      <c r="C10" s="56" t="s">
        <v>120</v>
      </c>
      <c r="D10" s="110" t="s">
        <v>360</v>
      </c>
      <c r="E10" s="56">
        <v>120000</v>
      </c>
      <c r="F10" s="104" t="s">
        <v>361</v>
      </c>
      <c r="G10" s="106" t="s">
        <v>207</v>
      </c>
      <c r="H10" s="104" t="s">
        <v>208</v>
      </c>
      <c r="I10" s="66"/>
      <c r="J10" s="55">
        <v>0.53324074074074079</v>
      </c>
    </row>
    <row r="11" spans="1:10" s="4" customFormat="1" ht="24" customHeight="1">
      <c r="A11" s="165"/>
      <c r="B11" s="105">
        <v>44428</v>
      </c>
      <c r="C11" s="56" t="s">
        <v>120</v>
      </c>
      <c r="D11" s="110" t="s">
        <v>136</v>
      </c>
      <c r="E11" s="56">
        <v>38000</v>
      </c>
      <c r="F11" s="104" t="s">
        <v>366</v>
      </c>
      <c r="G11" s="106" t="s">
        <v>364</v>
      </c>
      <c r="H11" s="104" t="s">
        <v>365</v>
      </c>
      <c r="I11" s="66"/>
      <c r="J11" s="55">
        <v>0.51756944444444442</v>
      </c>
    </row>
    <row r="12" spans="1:10" s="4" customFormat="1" ht="24" customHeight="1">
      <c r="A12" s="165"/>
      <c r="B12" s="105">
        <v>44431</v>
      </c>
      <c r="C12" s="56" t="s">
        <v>120</v>
      </c>
      <c r="D12" s="110" t="s">
        <v>162</v>
      </c>
      <c r="E12" s="56">
        <v>28000</v>
      </c>
      <c r="F12" s="104" t="s">
        <v>369</v>
      </c>
      <c r="G12" s="106" t="s">
        <v>367</v>
      </c>
      <c r="H12" s="104" t="s">
        <v>368</v>
      </c>
      <c r="I12" s="66"/>
      <c r="J12" s="55">
        <v>0.76518518518518519</v>
      </c>
    </row>
    <row r="13" spans="1:10" s="4" customFormat="1" ht="24" customHeight="1">
      <c r="A13" s="165"/>
      <c r="B13" s="105">
        <v>44432</v>
      </c>
      <c r="C13" s="56" t="s">
        <v>120</v>
      </c>
      <c r="D13" s="110" t="s">
        <v>370</v>
      </c>
      <c r="E13" s="56">
        <v>120000</v>
      </c>
      <c r="F13" s="104" t="s">
        <v>373</v>
      </c>
      <c r="G13" s="106" t="s">
        <v>371</v>
      </c>
      <c r="H13" s="104" t="s">
        <v>372</v>
      </c>
      <c r="I13" s="66"/>
      <c r="J13" s="55">
        <v>0.53375000000000006</v>
      </c>
    </row>
    <row r="14" spans="1:10" s="4" customFormat="1" ht="24" customHeight="1">
      <c r="A14" s="165"/>
      <c r="B14" s="105">
        <v>44433</v>
      </c>
      <c r="C14" s="56" t="s">
        <v>120</v>
      </c>
      <c r="D14" s="110" t="s">
        <v>374</v>
      </c>
      <c r="E14" s="56">
        <v>115000</v>
      </c>
      <c r="F14" s="104" t="s">
        <v>307</v>
      </c>
      <c r="G14" s="106" t="s">
        <v>70</v>
      </c>
      <c r="H14" s="104" t="s">
        <v>71</v>
      </c>
      <c r="I14" s="66"/>
      <c r="J14" s="55">
        <v>0.5372569444444445</v>
      </c>
    </row>
    <row r="15" spans="1:10" s="4" customFormat="1" ht="24" customHeight="1">
      <c r="A15" s="165"/>
      <c r="B15" s="105">
        <v>44438</v>
      </c>
      <c r="C15" s="56" t="s">
        <v>120</v>
      </c>
      <c r="D15" s="110" t="s">
        <v>375</v>
      </c>
      <c r="E15" s="56">
        <v>118000</v>
      </c>
      <c r="F15" s="104" t="s">
        <v>270</v>
      </c>
      <c r="G15" s="106" t="s">
        <v>211</v>
      </c>
      <c r="H15" s="104" t="s">
        <v>212</v>
      </c>
      <c r="I15" s="66"/>
      <c r="J15" s="55">
        <v>0.77409722222222221</v>
      </c>
    </row>
    <row r="16" spans="1:10" s="4" customFormat="1" ht="24" customHeight="1">
      <c r="A16" s="165"/>
      <c r="B16" s="105">
        <v>44439</v>
      </c>
      <c r="C16" s="56" t="s">
        <v>120</v>
      </c>
      <c r="D16" s="110" t="s">
        <v>376</v>
      </c>
      <c r="E16" s="56">
        <v>105000</v>
      </c>
      <c r="F16" s="104" t="s">
        <v>377</v>
      </c>
      <c r="G16" s="106" t="s">
        <v>221</v>
      </c>
      <c r="H16" s="104" t="s">
        <v>64</v>
      </c>
      <c r="I16" s="66"/>
      <c r="J16" s="55">
        <v>0.51034722222222217</v>
      </c>
    </row>
    <row r="17" spans="1:10" s="4" customFormat="1" ht="24" customHeight="1">
      <c r="A17" s="166"/>
      <c r="B17" s="74"/>
      <c r="C17" s="75"/>
      <c r="D17" s="112" t="s">
        <v>379</v>
      </c>
      <c r="E17" s="24">
        <f>SUM(E5:E16)</f>
        <v>1229000</v>
      </c>
      <c r="F17" s="114"/>
      <c r="G17" s="28"/>
      <c r="H17" s="28"/>
      <c r="I17" s="25">
        <f>E17/E4</f>
        <v>0.7475669099756691</v>
      </c>
      <c r="J17" s="76"/>
    </row>
    <row r="18" spans="1:10" s="4" customFormat="1" ht="24" customHeight="1">
      <c r="A18" s="167" t="s">
        <v>31</v>
      </c>
      <c r="B18" s="105">
        <v>44411</v>
      </c>
      <c r="C18" s="59" t="s">
        <v>36</v>
      </c>
      <c r="D18" s="110" t="s">
        <v>342</v>
      </c>
      <c r="E18" s="56">
        <v>58000</v>
      </c>
      <c r="F18" s="104" t="s">
        <v>345</v>
      </c>
      <c r="G18" s="106" t="s">
        <v>343</v>
      </c>
      <c r="H18" s="104" t="s">
        <v>344</v>
      </c>
      <c r="I18" s="73"/>
      <c r="J18" s="55">
        <v>0.54236111111111118</v>
      </c>
    </row>
    <row r="19" spans="1:10" s="4" customFormat="1" ht="24" customHeight="1">
      <c r="A19" s="167"/>
      <c r="B19" s="105">
        <v>44417</v>
      </c>
      <c r="C19" s="64" t="s">
        <v>36</v>
      </c>
      <c r="D19" s="110" t="s">
        <v>349</v>
      </c>
      <c r="E19" s="56">
        <v>120000</v>
      </c>
      <c r="F19" s="104" t="s">
        <v>352</v>
      </c>
      <c r="G19" s="106" t="s">
        <v>350</v>
      </c>
      <c r="H19" s="104" t="s">
        <v>351</v>
      </c>
      <c r="I19" s="123"/>
      <c r="J19" s="55">
        <v>0.77280092592592586</v>
      </c>
    </row>
    <row r="20" spans="1:10" s="4" customFormat="1" ht="24" customHeight="1">
      <c r="A20" s="167"/>
      <c r="B20" s="105">
        <v>44419</v>
      </c>
      <c r="C20" s="64" t="s">
        <v>36</v>
      </c>
      <c r="D20" s="110" t="s">
        <v>355</v>
      </c>
      <c r="E20" s="56">
        <v>119000</v>
      </c>
      <c r="F20" s="104" t="s">
        <v>358</v>
      </c>
      <c r="G20" s="106" t="s">
        <v>356</v>
      </c>
      <c r="H20" s="104" t="s">
        <v>357</v>
      </c>
      <c r="I20" s="99"/>
      <c r="J20" s="55">
        <v>0.57465277777777779</v>
      </c>
    </row>
    <row r="21" spans="1:10" s="4" customFormat="1" ht="24" customHeight="1">
      <c r="A21" s="167"/>
      <c r="B21" s="105">
        <v>44427</v>
      </c>
      <c r="C21" s="64" t="s">
        <v>36</v>
      </c>
      <c r="D21" s="110" t="s">
        <v>362</v>
      </c>
      <c r="E21" s="69">
        <v>118000</v>
      </c>
      <c r="F21" s="104" t="s">
        <v>363</v>
      </c>
      <c r="G21" s="106" t="s">
        <v>70</v>
      </c>
      <c r="H21" s="104" t="s">
        <v>71</v>
      </c>
      <c r="I21" s="99"/>
      <c r="J21" s="55">
        <v>0.55021990740740734</v>
      </c>
    </row>
    <row r="22" spans="1:10" ht="24" customHeight="1">
      <c r="A22" s="167"/>
      <c r="B22" s="30"/>
      <c r="C22" s="31"/>
      <c r="D22" s="23" t="s">
        <v>378</v>
      </c>
      <c r="E22" s="24">
        <f>SUM(E18:E21)</f>
        <v>415000</v>
      </c>
      <c r="F22" s="28"/>
      <c r="G22" s="28"/>
      <c r="H22" s="28"/>
      <c r="I22" s="25">
        <f>E22/E4</f>
        <v>0.2524330900243309</v>
      </c>
      <c r="J22" s="32"/>
    </row>
    <row r="23" spans="1:10" ht="24" customHeight="1">
      <c r="A23" s="167" t="s">
        <v>37</v>
      </c>
      <c r="B23" s="19"/>
      <c r="C23" s="41"/>
      <c r="D23" s="18" t="s">
        <v>108</v>
      </c>
      <c r="E23" s="42"/>
      <c r="F23" s="45"/>
      <c r="G23" s="43"/>
      <c r="H23" s="43"/>
      <c r="I23" s="22"/>
      <c r="J23" s="21"/>
    </row>
    <row r="24" spans="1:10" ht="24" customHeight="1">
      <c r="A24" s="167"/>
      <c r="B24" s="30"/>
      <c r="C24" s="33"/>
      <c r="D24" s="23" t="s">
        <v>113</v>
      </c>
      <c r="E24" s="24">
        <f>SUM(E23:E23)</f>
        <v>0</v>
      </c>
      <c r="F24" s="28"/>
      <c r="G24" s="28"/>
      <c r="H24" s="28"/>
      <c r="I24" s="25">
        <f>E24/E4</f>
        <v>0</v>
      </c>
      <c r="J24" s="34"/>
    </row>
  </sheetData>
  <mergeCells count="6">
    <mergeCell ref="A23:A24"/>
    <mergeCell ref="A1:J1"/>
    <mergeCell ref="A2:B2"/>
    <mergeCell ref="E2:I2"/>
    <mergeCell ref="A5:A17"/>
    <mergeCell ref="A18:A22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32"/>
  <sheetViews>
    <sheetView view="pageBreakPreview" zoomScaleNormal="100" zoomScaleSheetLayoutView="100" workbookViewId="0">
      <selection activeCell="G11" sqref="G11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62" t="s">
        <v>241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21" customHeight="1">
      <c r="A2" s="163" t="s">
        <v>242</v>
      </c>
      <c r="B2" s="163"/>
      <c r="C2" s="13"/>
      <c r="D2" s="14"/>
      <c r="E2" s="150"/>
      <c r="F2" s="150"/>
      <c r="G2" s="150"/>
      <c r="H2" s="150"/>
      <c r="I2" s="150"/>
      <c r="J2" s="53" t="s">
        <v>42</v>
      </c>
    </row>
    <row r="3" spans="1:10" s="10" customFormat="1" ht="24" customHeight="1">
      <c r="A3" s="95" t="s">
        <v>12</v>
      </c>
      <c r="B3" s="95" t="s">
        <v>24</v>
      </c>
      <c r="C3" s="95" t="s">
        <v>12</v>
      </c>
      <c r="D3" s="95" t="s">
        <v>32</v>
      </c>
      <c r="E3" s="16" t="s">
        <v>13</v>
      </c>
      <c r="F3" s="16" t="s">
        <v>25</v>
      </c>
      <c r="G3" s="16" t="s">
        <v>26</v>
      </c>
      <c r="H3" s="16" t="s">
        <v>27</v>
      </c>
      <c r="I3" s="17" t="s">
        <v>28</v>
      </c>
      <c r="J3" s="16" t="s">
        <v>29</v>
      </c>
    </row>
    <row r="4" spans="1:10" s="4" customFormat="1" ht="24" customHeight="1">
      <c r="A4" s="35"/>
      <c r="B4" s="35"/>
      <c r="C4" s="36"/>
      <c r="D4" s="37" t="s">
        <v>243</v>
      </c>
      <c r="E4" s="38">
        <f>E23+E30+E32</f>
        <v>2561700</v>
      </c>
      <c r="F4" s="39"/>
      <c r="G4" s="39"/>
      <c r="H4" s="39"/>
      <c r="I4" s="40">
        <f>I23+I30+I32</f>
        <v>1</v>
      </c>
      <c r="J4" s="38"/>
    </row>
    <row r="5" spans="1:10" s="4" customFormat="1" ht="24" customHeight="1">
      <c r="A5" s="164" t="s">
        <v>30</v>
      </c>
      <c r="B5" s="58">
        <v>44348</v>
      </c>
      <c r="C5" s="60" t="s">
        <v>36</v>
      </c>
      <c r="D5" s="60" t="s">
        <v>244</v>
      </c>
      <c r="E5" s="60">
        <v>118000</v>
      </c>
      <c r="F5" s="61" t="s">
        <v>137</v>
      </c>
      <c r="G5" s="61" t="s">
        <v>145</v>
      </c>
      <c r="H5" s="61" t="s">
        <v>161</v>
      </c>
      <c r="I5" s="62"/>
      <c r="J5" s="57">
        <v>0.5334606481481482</v>
      </c>
    </row>
    <row r="6" spans="1:10" s="4" customFormat="1" ht="24" customHeight="1">
      <c r="A6" s="165"/>
      <c r="B6" s="63">
        <v>44349</v>
      </c>
      <c r="C6" s="56" t="s">
        <v>120</v>
      </c>
      <c r="D6" s="56" t="s">
        <v>245</v>
      </c>
      <c r="E6" s="56">
        <v>96000</v>
      </c>
      <c r="F6" s="65" t="s">
        <v>246</v>
      </c>
      <c r="G6" s="65" t="s">
        <v>247</v>
      </c>
      <c r="H6" s="65" t="s">
        <v>64</v>
      </c>
      <c r="I6" s="66"/>
      <c r="J6" s="55">
        <v>0.49571759259259257</v>
      </c>
    </row>
    <row r="7" spans="1:10" s="4" customFormat="1" ht="24" customHeight="1">
      <c r="A7" s="165"/>
      <c r="B7" s="63">
        <v>44350</v>
      </c>
      <c r="C7" s="56" t="s">
        <v>120</v>
      </c>
      <c r="D7" s="56" t="s">
        <v>248</v>
      </c>
      <c r="E7" s="56">
        <v>118000</v>
      </c>
      <c r="F7" s="56" t="s">
        <v>249</v>
      </c>
      <c r="G7" s="56" t="s">
        <v>44</v>
      </c>
      <c r="H7" s="56" t="s">
        <v>45</v>
      </c>
      <c r="I7" s="66"/>
      <c r="J7" s="55">
        <v>0.5329976851851852</v>
      </c>
    </row>
    <row r="8" spans="1:10" s="4" customFormat="1" ht="24" customHeight="1">
      <c r="A8" s="165"/>
      <c r="B8" s="63">
        <v>44354</v>
      </c>
      <c r="C8" s="56" t="s">
        <v>120</v>
      </c>
      <c r="D8" s="56" t="s">
        <v>250</v>
      </c>
      <c r="E8" s="56">
        <v>40000</v>
      </c>
      <c r="F8" s="65" t="s">
        <v>251</v>
      </c>
      <c r="G8" s="65" t="s">
        <v>252</v>
      </c>
      <c r="H8" s="65" t="s">
        <v>253</v>
      </c>
      <c r="I8" s="66"/>
      <c r="J8" s="55">
        <v>0.51094907407407408</v>
      </c>
    </row>
    <row r="9" spans="1:10" s="4" customFormat="1" ht="24" customHeight="1">
      <c r="A9" s="165"/>
      <c r="B9" s="63">
        <v>44354</v>
      </c>
      <c r="C9" s="56" t="s">
        <v>120</v>
      </c>
      <c r="D9" s="56" t="s">
        <v>250</v>
      </c>
      <c r="E9" s="56">
        <v>22400</v>
      </c>
      <c r="F9" s="65" t="s">
        <v>251</v>
      </c>
      <c r="G9" s="65" t="s">
        <v>254</v>
      </c>
      <c r="H9" s="65" t="s">
        <v>255</v>
      </c>
      <c r="I9" s="66"/>
      <c r="J9" s="55">
        <v>0.51670138888888884</v>
      </c>
    </row>
    <row r="10" spans="1:10" s="4" customFormat="1" ht="24" customHeight="1">
      <c r="A10" s="165"/>
      <c r="B10" s="63">
        <v>44354</v>
      </c>
      <c r="C10" s="56" t="s">
        <v>120</v>
      </c>
      <c r="D10" s="65" t="s">
        <v>256</v>
      </c>
      <c r="E10" s="56">
        <v>120000</v>
      </c>
      <c r="F10" s="65" t="s">
        <v>99</v>
      </c>
      <c r="G10" s="65" t="s">
        <v>67</v>
      </c>
      <c r="H10" s="65" t="s">
        <v>68</v>
      </c>
      <c r="I10" s="66"/>
      <c r="J10" s="55">
        <v>0.82469907407407417</v>
      </c>
    </row>
    <row r="11" spans="1:10" s="4" customFormat="1" ht="24" customHeight="1">
      <c r="A11" s="165"/>
      <c r="B11" s="63">
        <v>44355</v>
      </c>
      <c r="C11" s="56" t="s">
        <v>120</v>
      </c>
      <c r="D11" s="56" t="s">
        <v>257</v>
      </c>
      <c r="E11" s="56">
        <v>330000</v>
      </c>
      <c r="F11" s="65" t="s">
        <v>258</v>
      </c>
      <c r="G11" s="65" t="s">
        <v>211</v>
      </c>
      <c r="H11" s="65" t="s">
        <v>212</v>
      </c>
      <c r="I11" s="66"/>
      <c r="J11" s="55">
        <v>0.46033564814814815</v>
      </c>
    </row>
    <row r="12" spans="1:10" s="4" customFormat="1" ht="24" customHeight="1">
      <c r="A12" s="165"/>
      <c r="B12" s="63">
        <v>44356</v>
      </c>
      <c r="C12" s="56" t="s">
        <v>120</v>
      </c>
      <c r="D12" s="56" t="s">
        <v>259</v>
      </c>
      <c r="E12" s="56">
        <v>120000</v>
      </c>
      <c r="F12" s="65" t="s">
        <v>99</v>
      </c>
      <c r="G12" s="65" t="s">
        <v>260</v>
      </c>
      <c r="H12" s="65" t="s">
        <v>261</v>
      </c>
      <c r="I12" s="66"/>
      <c r="J12" s="55">
        <v>0.87222222222222223</v>
      </c>
    </row>
    <row r="13" spans="1:10" s="4" customFormat="1" ht="24" customHeight="1">
      <c r="A13" s="165"/>
      <c r="B13" s="63">
        <v>44357</v>
      </c>
      <c r="C13" s="56" t="s">
        <v>120</v>
      </c>
      <c r="D13" s="56" t="s">
        <v>262</v>
      </c>
      <c r="E13" s="56">
        <v>119000</v>
      </c>
      <c r="F13" s="65" t="s">
        <v>61</v>
      </c>
      <c r="G13" s="65" t="s">
        <v>263</v>
      </c>
      <c r="H13" s="65" t="s">
        <v>264</v>
      </c>
      <c r="I13" s="66"/>
      <c r="J13" s="55">
        <v>0.77847222222222223</v>
      </c>
    </row>
    <row r="14" spans="1:10" s="4" customFormat="1" ht="24" customHeight="1">
      <c r="A14" s="165"/>
      <c r="B14" s="63">
        <v>44358</v>
      </c>
      <c r="C14" s="56" t="s">
        <v>120</v>
      </c>
      <c r="D14" s="56" t="s">
        <v>265</v>
      </c>
      <c r="E14" s="56">
        <v>263000</v>
      </c>
      <c r="F14" s="65" t="s">
        <v>266</v>
      </c>
      <c r="G14" s="65" t="s">
        <v>267</v>
      </c>
      <c r="H14" s="65" t="s">
        <v>268</v>
      </c>
      <c r="I14" s="66"/>
      <c r="J14" s="55">
        <v>0.46277777777777779</v>
      </c>
    </row>
    <row r="15" spans="1:10" s="4" customFormat="1" ht="24" customHeight="1">
      <c r="A15" s="165"/>
      <c r="B15" s="63">
        <v>44361</v>
      </c>
      <c r="C15" s="56" t="s">
        <v>120</v>
      </c>
      <c r="D15" s="56" t="s">
        <v>269</v>
      </c>
      <c r="E15" s="56">
        <v>118000</v>
      </c>
      <c r="F15" s="65" t="s">
        <v>270</v>
      </c>
      <c r="G15" s="65" t="s">
        <v>263</v>
      </c>
      <c r="H15" s="65" t="s">
        <v>264</v>
      </c>
      <c r="I15" s="66"/>
      <c r="J15" s="55">
        <v>0.79305555555555562</v>
      </c>
    </row>
    <row r="16" spans="1:10" s="4" customFormat="1" ht="24" customHeight="1">
      <c r="A16" s="165"/>
      <c r="B16" s="63">
        <v>44362</v>
      </c>
      <c r="C16" s="56" t="s">
        <v>120</v>
      </c>
      <c r="D16" s="56" t="s">
        <v>271</v>
      </c>
      <c r="E16" s="56">
        <v>119000</v>
      </c>
      <c r="F16" s="65" t="s">
        <v>270</v>
      </c>
      <c r="G16" s="65" t="s">
        <v>272</v>
      </c>
      <c r="H16" s="65" t="s">
        <v>273</v>
      </c>
      <c r="I16" s="66"/>
      <c r="J16" s="55">
        <v>0.55229166666666674</v>
      </c>
    </row>
    <row r="17" spans="1:10" s="4" customFormat="1" ht="24" customHeight="1">
      <c r="A17" s="165"/>
      <c r="B17" s="63">
        <v>44369</v>
      </c>
      <c r="C17" s="56" t="s">
        <v>120</v>
      </c>
      <c r="D17" s="56" t="s">
        <v>274</v>
      </c>
      <c r="E17" s="56">
        <v>73000</v>
      </c>
      <c r="F17" s="65" t="s">
        <v>275</v>
      </c>
      <c r="G17" s="65" t="s">
        <v>272</v>
      </c>
      <c r="H17" s="65" t="s">
        <v>273</v>
      </c>
      <c r="I17" s="66"/>
      <c r="J17" s="55">
        <v>0.53760416666666666</v>
      </c>
    </row>
    <row r="18" spans="1:10" s="4" customFormat="1" ht="24" customHeight="1">
      <c r="A18" s="165"/>
      <c r="B18" s="63">
        <v>44369</v>
      </c>
      <c r="C18" s="56" t="s">
        <v>120</v>
      </c>
      <c r="D18" s="56" t="s">
        <v>276</v>
      </c>
      <c r="E18" s="56">
        <v>118000</v>
      </c>
      <c r="F18" s="65" t="s">
        <v>277</v>
      </c>
      <c r="G18" s="65" t="s">
        <v>263</v>
      </c>
      <c r="H18" s="65" t="s">
        <v>264</v>
      </c>
      <c r="I18" s="66"/>
      <c r="J18" s="55">
        <v>0.85277777777777775</v>
      </c>
    </row>
    <row r="19" spans="1:10" s="4" customFormat="1" ht="24" customHeight="1">
      <c r="A19" s="165"/>
      <c r="B19" s="63">
        <v>44375</v>
      </c>
      <c r="C19" s="56" t="s">
        <v>120</v>
      </c>
      <c r="D19" s="56" t="s">
        <v>278</v>
      </c>
      <c r="E19" s="56">
        <v>50000</v>
      </c>
      <c r="F19" s="65" t="s">
        <v>99</v>
      </c>
      <c r="G19" s="65" t="s">
        <v>165</v>
      </c>
      <c r="H19" s="65" t="s">
        <v>166</v>
      </c>
      <c r="I19" s="66"/>
      <c r="J19" s="55">
        <v>0.50122685185185178</v>
      </c>
    </row>
    <row r="20" spans="1:10" s="4" customFormat="1" ht="24" customHeight="1">
      <c r="A20" s="165"/>
      <c r="B20" s="63">
        <v>44354</v>
      </c>
      <c r="C20" s="56" t="s">
        <v>120</v>
      </c>
      <c r="D20" s="56" t="s">
        <v>250</v>
      </c>
      <c r="E20" s="56">
        <v>15200</v>
      </c>
      <c r="F20" s="65" t="s">
        <v>99</v>
      </c>
      <c r="G20" s="65" t="s">
        <v>279</v>
      </c>
      <c r="H20" s="65" t="s">
        <v>280</v>
      </c>
      <c r="I20" s="66"/>
      <c r="J20" s="55">
        <v>0.50656250000000003</v>
      </c>
    </row>
    <row r="21" spans="1:10" s="4" customFormat="1" ht="24" customHeight="1">
      <c r="A21" s="165"/>
      <c r="B21" s="63">
        <v>44375</v>
      </c>
      <c r="C21" s="56" t="s">
        <v>120</v>
      </c>
      <c r="D21" s="56" t="s">
        <v>281</v>
      </c>
      <c r="E21" s="56">
        <v>120000</v>
      </c>
      <c r="F21" s="65" t="s">
        <v>61</v>
      </c>
      <c r="G21" s="65" t="s">
        <v>44</v>
      </c>
      <c r="H21" s="65" t="s">
        <v>45</v>
      </c>
      <c r="I21" s="66"/>
      <c r="J21" s="55">
        <v>0.8542939814814815</v>
      </c>
    </row>
    <row r="22" spans="1:10" s="4" customFormat="1" ht="24" customHeight="1">
      <c r="A22" s="165"/>
      <c r="B22" s="67">
        <v>44376</v>
      </c>
      <c r="C22" s="69" t="s">
        <v>120</v>
      </c>
      <c r="D22" s="69" t="s">
        <v>282</v>
      </c>
      <c r="E22" s="69">
        <v>113000</v>
      </c>
      <c r="F22" s="70" t="s">
        <v>61</v>
      </c>
      <c r="G22" s="70" t="s">
        <v>283</v>
      </c>
      <c r="H22" s="70" t="s">
        <v>284</v>
      </c>
      <c r="I22" s="71"/>
      <c r="J22" s="72">
        <v>0.80099537037037039</v>
      </c>
    </row>
    <row r="23" spans="1:10" s="4" customFormat="1" ht="24" customHeight="1">
      <c r="A23" s="166"/>
      <c r="B23" s="74"/>
      <c r="C23" s="75"/>
      <c r="D23" s="23" t="s">
        <v>285</v>
      </c>
      <c r="E23" s="24">
        <f>SUM(E5:E22)</f>
        <v>2072600</v>
      </c>
      <c r="F23" s="28"/>
      <c r="G23" s="28"/>
      <c r="H23" s="28"/>
      <c r="I23" s="25">
        <f>E23/E4</f>
        <v>0.8090721005582231</v>
      </c>
      <c r="J23" s="76"/>
    </row>
    <row r="24" spans="1:10" s="4" customFormat="1" ht="24" customHeight="1">
      <c r="A24" s="167" t="s">
        <v>31</v>
      </c>
      <c r="B24" s="58">
        <v>44349</v>
      </c>
      <c r="C24" s="59" t="s">
        <v>36</v>
      </c>
      <c r="D24" s="60" t="s">
        <v>286</v>
      </c>
      <c r="E24" s="60">
        <v>38500</v>
      </c>
      <c r="F24" s="61" t="s">
        <v>287</v>
      </c>
      <c r="G24" s="61" t="s">
        <v>288</v>
      </c>
      <c r="H24" s="61" t="s">
        <v>289</v>
      </c>
      <c r="I24" s="73"/>
      <c r="J24" s="57">
        <v>0.74861111111111101</v>
      </c>
    </row>
    <row r="25" spans="1:10" s="4" customFormat="1" ht="24" customHeight="1">
      <c r="A25" s="167"/>
      <c r="B25" s="63">
        <v>44351</v>
      </c>
      <c r="C25" s="64" t="s">
        <v>36</v>
      </c>
      <c r="D25" s="56" t="s">
        <v>176</v>
      </c>
      <c r="E25" s="56">
        <v>21600</v>
      </c>
      <c r="F25" s="65" t="s">
        <v>290</v>
      </c>
      <c r="G25" s="65" t="s">
        <v>291</v>
      </c>
      <c r="H25" s="65" t="s">
        <v>292</v>
      </c>
      <c r="I25" s="99"/>
      <c r="J25" s="55">
        <v>0.35427083333333331</v>
      </c>
    </row>
    <row r="26" spans="1:10" s="4" customFormat="1" ht="24" customHeight="1">
      <c r="A26" s="167"/>
      <c r="B26" s="63">
        <v>44357</v>
      </c>
      <c r="C26" s="64" t="s">
        <v>36</v>
      </c>
      <c r="D26" s="56" t="s">
        <v>96</v>
      </c>
      <c r="E26" s="56">
        <v>70000</v>
      </c>
      <c r="F26" s="65" t="s">
        <v>61</v>
      </c>
      <c r="G26" s="65" t="s">
        <v>293</v>
      </c>
      <c r="H26" s="65" t="s">
        <v>294</v>
      </c>
      <c r="I26" s="99"/>
      <c r="J26" s="55">
        <v>0.51829861111111108</v>
      </c>
    </row>
    <row r="27" spans="1:10" s="4" customFormat="1" ht="24" customHeight="1">
      <c r="A27" s="167"/>
      <c r="B27" s="63">
        <v>44362</v>
      </c>
      <c r="C27" s="64" t="s">
        <v>36</v>
      </c>
      <c r="D27" s="56" t="s">
        <v>295</v>
      </c>
      <c r="E27" s="56">
        <v>120000</v>
      </c>
      <c r="F27" s="65" t="s">
        <v>61</v>
      </c>
      <c r="G27" s="65" t="s">
        <v>283</v>
      </c>
      <c r="H27" s="65" t="s">
        <v>284</v>
      </c>
      <c r="I27" s="99"/>
      <c r="J27" s="55">
        <v>0.78990740740740739</v>
      </c>
    </row>
    <row r="28" spans="1:10" s="4" customFormat="1" ht="24" customHeight="1">
      <c r="A28" s="167"/>
      <c r="B28" s="63">
        <v>44370</v>
      </c>
      <c r="C28" s="64" t="s">
        <v>36</v>
      </c>
      <c r="D28" s="56" t="s">
        <v>296</v>
      </c>
      <c r="E28" s="56">
        <v>119000</v>
      </c>
      <c r="F28" s="65" t="s">
        <v>61</v>
      </c>
      <c r="G28" s="65" t="s">
        <v>297</v>
      </c>
      <c r="H28" s="65" t="s">
        <v>298</v>
      </c>
      <c r="I28" s="66"/>
      <c r="J28" s="55">
        <v>0.52254629629629623</v>
      </c>
    </row>
    <row r="29" spans="1:10" s="4" customFormat="1" ht="24" customHeight="1">
      <c r="A29" s="167"/>
      <c r="B29" s="67">
        <v>44372</v>
      </c>
      <c r="C29" s="68" t="s">
        <v>36</v>
      </c>
      <c r="D29" s="69" t="s">
        <v>299</v>
      </c>
      <c r="E29" s="69">
        <v>120000</v>
      </c>
      <c r="F29" s="70" t="s">
        <v>300</v>
      </c>
      <c r="G29" s="70" t="s">
        <v>301</v>
      </c>
      <c r="H29" s="70" t="s">
        <v>302</v>
      </c>
      <c r="I29" s="71"/>
      <c r="J29" s="72">
        <v>0.54166666666666663</v>
      </c>
    </row>
    <row r="30" spans="1:10" ht="24" customHeight="1">
      <c r="A30" s="167"/>
      <c r="B30" s="30"/>
      <c r="C30" s="31"/>
      <c r="D30" s="23" t="s">
        <v>303</v>
      </c>
      <c r="E30" s="24">
        <f>SUM(E24:E29)</f>
        <v>489100</v>
      </c>
      <c r="F30" s="28"/>
      <c r="G30" s="28"/>
      <c r="H30" s="28"/>
      <c r="I30" s="25">
        <f>E30/E4</f>
        <v>0.19092789944177693</v>
      </c>
      <c r="J30" s="32"/>
    </row>
    <row r="31" spans="1:10" ht="24" customHeight="1">
      <c r="A31" s="167" t="s">
        <v>37</v>
      </c>
      <c r="B31" s="19"/>
      <c r="C31" s="41"/>
      <c r="D31" s="18" t="s">
        <v>108</v>
      </c>
      <c r="E31" s="42"/>
      <c r="F31" s="45"/>
      <c r="G31" s="43"/>
      <c r="H31" s="43"/>
      <c r="I31" s="22"/>
      <c r="J31" s="21"/>
    </row>
    <row r="32" spans="1:10" ht="24" customHeight="1">
      <c r="A32" s="167"/>
      <c r="B32" s="30"/>
      <c r="C32" s="33"/>
      <c r="D32" s="23" t="s">
        <v>113</v>
      </c>
      <c r="E32" s="24">
        <f>SUM(E31:E31)</f>
        <v>0</v>
      </c>
      <c r="F32" s="28"/>
      <c r="G32" s="28"/>
      <c r="H32" s="28"/>
      <c r="I32" s="25">
        <f>E32/E4</f>
        <v>0</v>
      </c>
      <c r="J32" s="34"/>
    </row>
  </sheetData>
  <mergeCells count="6">
    <mergeCell ref="A31:A32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1"/>
  <sheetViews>
    <sheetView view="pageBreakPreview" zoomScaleNormal="100" zoomScaleSheetLayoutView="100" workbookViewId="0">
      <selection activeCell="D10" sqref="D10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62" t="s">
        <v>304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21" customHeight="1">
      <c r="A2" s="163" t="s">
        <v>305</v>
      </c>
      <c r="B2" s="163"/>
      <c r="C2" s="13"/>
      <c r="D2" s="14"/>
      <c r="E2" s="150"/>
      <c r="F2" s="150"/>
      <c r="G2" s="150"/>
      <c r="H2" s="150"/>
      <c r="I2" s="150"/>
      <c r="J2" s="53" t="s">
        <v>42</v>
      </c>
    </row>
    <row r="3" spans="1:10" s="10" customFormat="1" ht="24" customHeight="1">
      <c r="A3" s="98" t="s">
        <v>12</v>
      </c>
      <c r="B3" s="98" t="s">
        <v>24</v>
      </c>
      <c r="C3" s="98" t="s">
        <v>12</v>
      </c>
      <c r="D3" s="98" t="s">
        <v>32</v>
      </c>
      <c r="E3" s="16" t="s">
        <v>13</v>
      </c>
      <c r="F3" s="16" t="s">
        <v>25</v>
      </c>
      <c r="G3" s="16" t="s">
        <v>26</v>
      </c>
      <c r="H3" s="16" t="s">
        <v>27</v>
      </c>
      <c r="I3" s="17" t="s">
        <v>28</v>
      </c>
      <c r="J3" s="16" t="s">
        <v>29</v>
      </c>
    </row>
    <row r="4" spans="1:10" s="4" customFormat="1" ht="24" customHeight="1">
      <c r="A4" s="35"/>
      <c r="B4" s="35"/>
      <c r="C4" s="36"/>
      <c r="D4" s="37" t="s">
        <v>338</v>
      </c>
      <c r="E4" s="38">
        <f>E15+E19+E21</f>
        <v>1380100</v>
      </c>
      <c r="F4" s="39"/>
      <c r="G4" s="39"/>
      <c r="H4" s="39"/>
      <c r="I4" s="40">
        <f>I15+I19+I21</f>
        <v>1</v>
      </c>
      <c r="J4" s="38"/>
    </row>
    <row r="5" spans="1:10" s="4" customFormat="1" ht="24" customHeight="1">
      <c r="A5" s="164" t="s">
        <v>30</v>
      </c>
      <c r="B5" s="100">
        <v>44383</v>
      </c>
      <c r="C5" s="60" t="s">
        <v>36</v>
      </c>
      <c r="D5" s="108" t="s">
        <v>306</v>
      </c>
      <c r="E5" s="60">
        <v>112000</v>
      </c>
      <c r="F5" s="101" t="s">
        <v>307</v>
      </c>
      <c r="G5" s="102" t="s">
        <v>168</v>
      </c>
      <c r="H5" s="116" t="s">
        <v>169</v>
      </c>
      <c r="I5" s="62"/>
      <c r="J5" s="57">
        <v>0.53107638888888886</v>
      </c>
    </row>
    <row r="6" spans="1:10" s="4" customFormat="1" ht="24" customHeight="1">
      <c r="A6" s="165"/>
      <c r="B6" s="103">
        <v>44384</v>
      </c>
      <c r="C6" s="56" t="s">
        <v>120</v>
      </c>
      <c r="D6" s="109" t="s">
        <v>308</v>
      </c>
      <c r="E6" s="115">
        <v>105600</v>
      </c>
      <c r="F6" s="104" t="s">
        <v>309</v>
      </c>
      <c r="G6" s="102" t="s">
        <v>247</v>
      </c>
      <c r="H6" s="116" t="s">
        <v>64</v>
      </c>
      <c r="I6" s="66"/>
      <c r="J6" s="55">
        <v>0.4977314814814815</v>
      </c>
    </row>
    <row r="7" spans="1:10" s="4" customFormat="1" ht="24" customHeight="1">
      <c r="A7" s="165"/>
      <c r="B7" s="105">
        <v>44385</v>
      </c>
      <c r="C7" s="56" t="s">
        <v>120</v>
      </c>
      <c r="D7" s="110" t="s">
        <v>310</v>
      </c>
      <c r="E7" s="56">
        <v>67000</v>
      </c>
      <c r="F7" s="104" t="s">
        <v>313</v>
      </c>
      <c r="G7" s="106" t="s">
        <v>311</v>
      </c>
      <c r="H7" s="117" t="s">
        <v>312</v>
      </c>
      <c r="I7" s="66"/>
      <c r="J7" s="55">
        <v>0.51458333333333328</v>
      </c>
    </row>
    <row r="8" spans="1:10" s="4" customFormat="1" ht="24" customHeight="1">
      <c r="A8" s="165"/>
      <c r="B8" s="105">
        <v>44389</v>
      </c>
      <c r="C8" s="56" t="s">
        <v>120</v>
      </c>
      <c r="D8" s="110" t="s">
        <v>314</v>
      </c>
      <c r="E8" s="56">
        <v>240000</v>
      </c>
      <c r="F8" s="104" t="s">
        <v>315</v>
      </c>
      <c r="G8" s="106" t="s">
        <v>127</v>
      </c>
      <c r="H8" s="118" t="s">
        <v>128</v>
      </c>
      <c r="I8" s="66"/>
      <c r="J8" s="55">
        <v>0.53011574074074075</v>
      </c>
    </row>
    <row r="9" spans="1:10" s="4" customFormat="1" ht="24" customHeight="1">
      <c r="A9" s="165"/>
      <c r="B9" s="105">
        <v>44390</v>
      </c>
      <c r="C9" s="56" t="s">
        <v>120</v>
      </c>
      <c r="D9" s="110" t="s">
        <v>316</v>
      </c>
      <c r="E9" s="56">
        <v>42000</v>
      </c>
      <c r="F9" s="113" t="s">
        <v>319</v>
      </c>
      <c r="G9" s="107" t="s">
        <v>317</v>
      </c>
      <c r="H9" s="119" t="s">
        <v>318</v>
      </c>
      <c r="I9" s="66"/>
      <c r="J9" s="55">
        <v>0.52824074074074068</v>
      </c>
    </row>
    <row r="10" spans="1:10" s="4" customFormat="1" ht="24" customHeight="1">
      <c r="A10" s="165"/>
      <c r="B10" s="105">
        <v>44397</v>
      </c>
      <c r="C10" s="56" t="s">
        <v>120</v>
      </c>
      <c r="D10" s="110" t="s">
        <v>322</v>
      </c>
      <c r="E10" s="56">
        <v>120000</v>
      </c>
      <c r="F10" s="104" t="s">
        <v>61</v>
      </c>
      <c r="G10" s="106" t="s">
        <v>207</v>
      </c>
      <c r="H10" s="117" t="s">
        <v>208</v>
      </c>
      <c r="I10" s="66"/>
      <c r="J10" s="55">
        <v>0.57212962962962965</v>
      </c>
    </row>
    <row r="11" spans="1:10" s="4" customFormat="1" ht="24" customHeight="1">
      <c r="A11" s="165"/>
      <c r="B11" s="105">
        <v>44398</v>
      </c>
      <c r="C11" s="56" t="s">
        <v>120</v>
      </c>
      <c r="D11" s="111" t="s">
        <v>327</v>
      </c>
      <c r="E11" s="56">
        <v>120000</v>
      </c>
      <c r="F11" s="104" t="s">
        <v>61</v>
      </c>
      <c r="G11" s="106" t="s">
        <v>44</v>
      </c>
      <c r="H11" s="117" t="s">
        <v>45</v>
      </c>
      <c r="I11" s="66"/>
      <c r="J11" s="55">
        <v>0.86222222222222233</v>
      </c>
    </row>
    <row r="12" spans="1:10" s="4" customFormat="1" ht="24" customHeight="1">
      <c r="A12" s="165"/>
      <c r="B12" s="105">
        <v>44404</v>
      </c>
      <c r="C12" s="56" t="s">
        <v>120</v>
      </c>
      <c r="D12" s="110" t="s">
        <v>330</v>
      </c>
      <c r="E12" s="56">
        <v>105000</v>
      </c>
      <c r="F12" s="104" t="s">
        <v>61</v>
      </c>
      <c r="G12" s="106" t="s">
        <v>331</v>
      </c>
      <c r="H12" s="117" t="s">
        <v>332</v>
      </c>
      <c r="I12" s="66"/>
      <c r="J12" s="55">
        <v>0.52847222222222223</v>
      </c>
    </row>
    <row r="13" spans="1:10" s="4" customFormat="1" ht="24" customHeight="1">
      <c r="A13" s="165"/>
      <c r="B13" s="105">
        <v>44406</v>
      </c>
      <c r="C13" s="56" t="s">
        <v>120</v>
      </c>
      <c r="D13" s="110" t="s">
        <v>333</v>
      </c>
      <c r="E13" s="56">
        <v>115000</v>
      </c>
      <c r="F13" s="104" t="s">
        <v>224</v>
      </c>
      <c r="G13" s="106" t="s">
        <v>148</v>
      </c>
      <c r="H13" s="117" t="s">
        <v>149</v>
      </c>
      <c r="I13" s="66"/>
      <c r="J13" s="55">
        <v>0.53369212962962964</v>
      </c>
    </row>
    <row r="14" spans="1:10" s="4" customFormat="1" ht="24" customHeight="1">
      <c r="A14" s="165"/>
      <c r="B14" s="105">
        <v>44407</v>
      </c>
      <c r="C14" s="56" t="s">
        <v>120</v>
      </c>
      <c r="D14" s="110" t="s">
        <v>334</v>
      </c>
      <c r="E14" s="56">
        <v>64000</v>
      </c>
      <c r="F14" s="104" t="s">
        <v>61</v>
      </c>
      <c r="G14" s="106" t="s">
        <v>335</v>
      </c>
      <c r="H14" s="104" t="s">
        <v>336</v>
      </c>
      <c r="I14" s="66"/>
      <c r="J14" s="55">
        <v>0.53271990740740738</v>
      </c>
    </row>
    <row r="15" spans="1:10" s="4" customFormat="1" ht="24" customHeight="1">
      <c r="A15" s="166"/>
      <c r="B15" s="74"/>
      <c r="C15" s="75"/>
      <c r="D15" s="112" t="s">
        <v>337</v>
      </c>
      <c r="E15" s="24">
        <f>SUM(E5:E14)</f>
        <v>1090600</v>
      </c>
      <c r="F15" s="114"/>
      <c r="G15" s="28"/>
      <c r="H15" s="28"/>
      <c r="I15" s="25">
        <f>E15/E4</f>
        <v>0.79023259184117089</v>
      </c>
      <c r="J15" s="76"/>
    </row>
    <row r="16" spans="1:10" s="4" customFormat="1" ht="24" customHeight="1">
      <c r="A16" s="167" t="s">
        <v>31</v>
      </c>
      <c r="B16" s="105">
        <v>44391</v>
      </c>
      <c r="C16" s="59" t="s">
        <v>36</v>
      </c>
      <c r="D16" s="110" t="s">
        <v>320</v>
      </c>
      <c r="E16" s="56">
        <v>120000</v>
      </c>
      <c r="F16" s="104" t="s">
        <v>321</v>
      </c>
      <c r="G16" s="106" t="s">
        <v>207</v>
      </c>
      <c r="H16" s="104" t="s">
        <v>208</v>
      </c>
      <c r="I16" s="73"/>
      <c r="J16" s="55">
        <v>0.53070601851851851</v>
      </c>
    </row>
    <row r="17" spans="1:10" s="4" customFormat="1" ht="24" customHeight="1">
      <c r="A17" s="167"/>
      <c r="B17" s="105">
        <v>44398</v>
      </c>
      <c r="C17" s="64" t="s">
        <v>36</v>
      </c>
      <c r="D17" s="111" t="s">
        <v>323</v>
      </c>
      <c r="E17" s="56">
        <v>100000</v>
      </c>
      <c r="F17" s="104" t="s">
        <v>326</v>
      </c>
      <c r="G17" s="106" t="s">
        <v>324</v>
      </c>
      <c r="H17" s="104" t="s">
        <v>325</v>
      </c>
      <c r="I17" s="99"/>
      <c r="J17" s="55">
        <v>0.5195833333333334</v>
      </c>
    </row>
    <row r="18" spans="1:10" s="4" customFormat="1" ht="24" customHeight="1">
      <c r="A18" s="167"/>
      <c r="B18" s="105">
        <v>44399</v>
      </c>
      <c r="C18" s="64" t="s">
        <v>36</v>
      </c>
      <c r="D18" s="110" t="s">
        <v>328</v>
      </c>
      <c r="E18" s="69">
        <v>69500</v>
      </c>
      <c r="F18" s="104" t="s">
        <v>329</v>
      </c>
      <c r="G18" s="106" t="s">
        <v>221</v>
      </c>
      <c r="H18" s="104" t="s">
        <v>64</v>
      </c>
      <c r="I18" s="99"/>
      <c r="J18" s="55">
        <v>0.48660879629629633</v>
      </c>
    </row>
    <row r="19" spans="1:10" ht="24" customHeight="1">
      <c r="A19" s="167"/>
      <c r="B19" s="30"/>
      <c r="C19" s="31"/>
      <c r="D19" s="23" t="s">
        <v>238</v>
      </c>
      <c r="E19" s="24">
        <f>SUM(E16:E18)</f>
        <v>289500</v>
      </c>
      <c r="F19" s="28"/>
      <c r="G19" s="28"/>
      <c r="H19" s="28"/>
      <c r="I19" s="25">
        <f>E19/E4</f>
        <v>0.20976740815882908</v>
      </c>
      <c r="J19" s="32"/>
    </row>
    <row r="20" spans="1:10" ht="24" customHeight="1">
      <c r="A20" s="167" t="s">
        <v>37</v>
      </c>
      <c r="B20" s="19"/>
      <c r="C20" s="41"/>
      <c r="D20" s="18" t="s">
        <v>108</v>
      </c>
      <c r="E20" s="42"/>
      <c r="F20" s="45"/>
      <c r="G20" s="43"/>
      <c r="H20" s="43"/>
      <c r="I20" s="22"/>
      <c r="J20" s="21"/>
    </row>
    <row r="21" spans="1:10" ht="24" customHeight="1">
      <c r="A21" s="167"/>
      <c r="B21" s="30"/>
      <c r="C21" s="33"/>
      <c r="D21" s="23" t="s">
        <v>113</v>
      </c>
      <c r="E21" s="24">
        <f>SUM(E20:E20)</f>
        <v>0</v>
      </c>
      <c r="F21" s="28"/>
      <c r="G21" s="28"/>
      <c r="H21" s="28"/>
      <c r="I21" s="25">
        <f>E21/E4</f>
        <v>0</v>
      </c>
      <c r="J21" s="34"/>
    </row>
  </sheetData>
  <mergeCells count="6">
    <mergeCell ref="A20:A21"/>
    <mergeCell ref="A1:J1"/>
    <mergeCell ref="A2:B2"/>
    <mergeCell ref="E2:I2"/>
    <mergeCell ref="A5:A15"/>
    <mergeCell ref="A16:A19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72"/>
  <sheetViews>
    <sheetView view="pageBreakPreview" zoomScaleNormal="100" zoomScaleSheetLayoutView="100" workbookViewId="0">
      <selection activeCell="D13" sqref="D13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62" t="s">
        <v>201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21" customHeight="1">
      <c r="A2" s="163" t="s">
        <v>202</v>
      </c>
      <c r="B2" s="163"/>
      <c r="C2" s="13"/>
      <c r="D2" s="14"/>
      <c r="E2" s="150"/>
      <c r="F2" s="150"/>
      <c r="G2" s="150"/>
      <c r="H2" s="150"/>
      <c r="I2" s="150"/>
      <c r="J2" s="53" t="s">
        <v>42</v>
      </c>
    </row>
    <row r="3" spans="1:10" s="10" customFormat="1" ht="24" customHeight="1">
      <c r="A3" s="80" t="s">
        <v>12</v>
      </c>
      <c r="B3" s="80" t="s">
        <v>24</v>
      </c>
      <c r="C3" s="80" t="s">
        <v>12</v>
      </c>
      <c r="D3" s="80" t="s">
        <v>32</v>
      </c>
      <c r="E3" s="16" t="s">
        <v>13</v>
      </c>
      <c r="F3" s="16" t="s">
        <v>25</v>
      </c>
      <c r="G3" s="16" t="s">
        <v>26</v>
      </c>
      <c r="H3" s="16" t="s">
        <v>27</v>
      </c>
      <c r="I3" s="17" t="s">
        <v>28</v>
      </c>
      <c r="J3" s="16" t="s">
        <v>29</v>
      </c>
    </row>
    <row r="4" spans="1:10" s="4" customFormat="1" ht="24" customHeight="1">
      <c r="A4" s="35"/>
      <c r="B4" s="35"/>
      <c r="C4" s="36"/>
      <c r="D4" s="37" t="s">
        <v>236</v>
      </c>
      <c r="E4" s="38">
        <f>E16+E20+E22</f>
        <v>1357200</v>
      </c>
      <c r="F4" s="39"/>
      <c r="G4" s="39"/>
      <c r="H4" s="39"/>
      <c r="I4" s="40">
        <f>I16+I20+I22</f>
        <v>1</v>
      </c>
      <c r="J4" s="38"/>
    </row>
    <row r="5" spans="1:10" s="4" customFormat="1" ht="24" customHeight="1">
      <c r="A5" s="164" t="s">
        <v>30</v>
      </c>
      <c r="B5" s="58">
        <v>44319</v>
      </c>
      <c r="C5" s="60" t="s">
        <v>36</v>
      </c>
      <c r="D5" s="60" t="s">
        <v>203</v>
      </c>
      <c r="E5" s="60">
        <v>115200</v>
      </c>
      <c r="F5" s="61" t="s">
        <v>205</v>
      </c>
      <c r="G5" s="96" t="s">
        <v>204</v>
      </c>
      <c r="H5" s="61" t="s">
        <v>64</v>
      </c>
      <c r="I5" s="62"/>
      <c r="J5" s="57">
        <v>0.49519675925925927</v>
      </c>
    </row>
    <row r="6" spans="1:10" s="4" customFormat="1" ht="24" customHeight="1">
      <c r="A6" s="165"/>
      <c r="B6" s="63">
        <v>44320</v>
      </c>
      <c r="C6" s="56" t="s">
        <v>120</v>
      </c>
      <c r="D6" s="56" t="s">
        <v>206</v>
      </c>
      <c r="E6" s="56">
        <v>120000</v>
      </c>
      <c r="F6" s="65" t="s">
        <v>209</v>
      </c>
      <c r="G6" s="97" t="s">
        <v>207</v>
      </c>
      <c r="H6" s="65" t="s">
        <v>208</v>
      </c>
      <c r="I6" s="66"/>
      <c r="J6" s="55">
        <v>0.53521990740740744</v>
      </c>
    </row>
    <row r="7" spans="1:10" s="4" customFormat="1" ht="24" customHeight="1">
      <c r="A7" s="165"/>
      <c r="B7" s="63">
        <v>44323</v>
      </c>
      <c r="C7" s="56" t="s">
        <v>120</v>
      </c>
      <c r="D7" s="56" t="s">
        <v>210</v>
      </c>
      <c r="E7" s="56">
        <v>79000</v>
      </c>
      <c r="F7" s="65" t="s">
        <v>61</v>
      </c>
      <c r="G7" s="97" t="s">
        <v>211</v>
      </c>
      <c r="H7" s="65" t="s">
        <v>212</v>
      </c>
      <c r="I7" s="66"/>
      <c r="J7" s="55">
        <v>0.51773148148148151</v>
      </c>
    </row>
    <row r="8" spans="1:10" s="4" customFormat="1" ht="24" customHeight="1">
      <c r="A8" s="165"/>
      <c r="B8" s="63">
        <v>44323</v>
      </c>
      <c r="C8" s="56" t="s">
        <v>120</v>
      </c>
      <c r="D8" s="56" t="s">
        <v>213</v>
      </c>
      <c r="E8" s="56">
        <v>105000</v>
      </c>
      <c r="F8" s="65" t="s">
        <v>216</v>
      </c>
      <c r="G8" s="97" t="s">
        <v>214</v>
      </c>
      <c r="H8" s="65" t="s">
        <v>215</v>
      </c>
      <c r="I8" s="66"/>
      <c r="J8" s="55">
        <v>0.7944444444444444</v>
      </c>
    </row>
    <row r="9" spans="1:10" s="4" customFormat="1" ht="24" customHeight="1">
      <c r="A9" s="165"/>
      <c r="B9" s="63">
        <v>44329</v>
      </c>
      <c r="C9" s="56" t="s">
        <v>120</v>
      </c>
      <c r="D9" s="56" t="s">
        <v>220</v>
      </c>
      <c r="E9" s="56">
        <v>90000</v>
      </c>
      <c r="F9" s="65" t="s">
        <v>222</v>
      </c>
      <c r="G9" s="97" t="s">
        <v>221</v>
      </c>
      <c r="H9" s="65" t="s">
        <v>64</v>
      </c>
      <c r="I9" s="66"/>
      <c r="J9" s="55">
        <v>0.5100231481481482</v>
      </c>
    </row>
    <row r="10" spans="1:10" s="4" customFormat="1" ht="24" customHeight="1">
      <c r="A10" s="165"/>
      <c r="B10" s="63">
        <v>44329</v>
      </c>
      <c r="C10" s="56" t="s">
        <v>120</v>
      </c>
      <c r="D10" s="56" t="s">
        <v>162</v>
      </c>
      <c r="E10" s="56">
        <v>44000</v>
      </c>
      <c r="F10" s="65" t="s">
        <v>224</v>
      </c>
      <c r="G10" s="97" t="s">
        <v>240</v>
      </c>
      <c r="H10" s="65" t="s">
        <v>166</v>
      </c>
      <c r="I10" s="66"/>
      <c r="J10" s="55">
        <v>0.77332175925925928</v>
      </c>
    </row>
    <row r="11" spans="1:10" s="4" customFormat="1" ht="24" customHeight="1">
      <c r="A11" s="165"/>
      <c r="B11" s="63">
        <v>44333</v>
      </c>
      <c r="C11" s="56" t="s">
        <v>120</v>
      </c>
      <c r="D11" s="65" t="s">
        <v>225</v>
      </c>
      <c r="E11" s="56">
        <v>120000</v>
      </c>
      <c r="F11" s="65" t="s">
        <v>226</v>
      </c>
      <c r="G11" s="97" t="s">
        <v>44</v>
      </c>
      <c r="H11" s="65" t="s">
        <v>45</v>
      </c>
      <c r="I11" s="66"/>
      <c r="J11" s="55">
        <v>0.82351851851851843</v>
      </c>
    </row>
    <row r="12" spans="1:10" s="4" customFormat="1" ht="24" customHeight="1">
      <c r="A12" s="165"/>
      <c r="B12" s="63">
        <v>44340</v>
      </c>
      <c r="C12" s="56" t="s">
        <v>120</v>
      </c>
      <c r="D12" s="56" t="s">
        <v>229</v>
      </c>
      <c r="E12" s="56">
        <v>120000</v>
      </c>
      <c r="F12" s="65" t="s">
        <v>141</v>
      </c>
      <c r="G12" s="97" t="s">
        <v>93</v>
      </c>
      <c r="H12" s="65" t="s">
        <v>94</v>
      </c>
      <c r="I12" s="66"/>
      <c r="J12" s="55">
        <v>0.80625000000000002</v>
      </c>
    </row>
    <row r="13" spans="1:10" s="4" customFormat="1" ht="24" customHeight="1">
      <c r="A13" s="165"/>
      <c r="B13" s="63">
        <v>44342</v>
      </c>
      <c r="C13" s="56" t="s">
        <v>120</v>
      </c>
      <c r="D13" s="56" t="s">
        <v>230</v>
      </c>
      <c r="E13" s="56">
        <v>118000</v>
      </c>
      <c r="F13" s="65" t="s">
        <v>61</v>
      </c>
      <c r="G13" s="97" t="s">
        <v>93</v>
      </c>
      <c r="H13" s="65" t="s">
        <v>94</v>
      </c>
      <c r="I13" s="66"/>
      <c r="J13" s="55">
        <v>0.81736111111111109</v>
      </c>
    </row>
    <row r="14" spans="1:10" s="4" customFormat="1" ht="24" customHeight="1">
      <c r="A14" s="165"/>
      <c r="B14" s="63">
        <v>44347</v>
      </c>
      <c r="C14" s="56" t="s">
        <v>120</v>
      </c>
      <c r="D14" s="56" t="s">
        <v>231</v>
      </c>
      <c r="E14" s="56">
        <v>118000</v>
      </c>
      <c r="F14" s="65" t="s">
        <v>61</v>
      </c>
      <c r="G14" s="97" t="s">
        <v>70</v>
      </c>
      <c r="H14" s="65" t="s">
        <v>71</v>
      </c>
      <c r="I14" s="66"/>
      <c r="J14" s="55">
        <v>0.52506944444444448</v>
      </c>
    </row>
    <row r="15" spans="1:10" s="4" customFormat="1" ht="24" customHeight="1">
      <c r="A15" s="165"/>
      <c r="B15" s="63">
        <v>44347</v>
      </c>
      <c r="C15" s="56" t="s">
        <v>120</v>
      </c>
      <c r="D15" s="56" t="s">
        <v>232</v>
      </c>
      <c r="E15" s="56">
        <v>90000</v>
      </c>
      <c r="F15" s="65" t="s">
        <v>235</v>
      </c>
      <c r="G15" s="97" t="s">
        <v>233</v>
      </c>
      <c r="H15" s="65" t="s">
        <v>234</v>
      </c>
      <c r="I15" s="66"/>
      <c r="J15" s="55">
        <v>0.87430555555555556</v>
      </c>
    </row>
    <row r="16" spans="1:10" s="4" customFormat="1" ht="24" customHeight="1">
      <c r="A16" s="166"/>
      <c r="B16" s="74"/>
      <c r="C16" s="75"/>
      <c r="D16" s="23" t="s">
        <v>239</v>
      </c>
      <c r="E16" s="24">
        <f>SUM(E5:E15)</f>
        <v>1119200</v>
      </c>
      <c r="F16" s="28"/>
      <c r="G16" s="28"/>
      <c r="H16" s="28"/>
      <c r="I16" s="25">
        <f>E16/E4</f>
        <v>0.82463896256999702</v>
      </c>
      <c r="J16" s="76"/>
    </row>
    <row r="17" spans="1:10" s="4" customFormat="1" ht="24" customHeight="1">
      <c r="A17" s="167" t="s">
        <v>31</v>
      </c>
      <c r="B17" s="63">
        <v>44327</v>
      </c>
      <c r="C17" s="59" t="s">
        <v>36</v>
      </c>
      <c r="D17" s="56" t="s">
        <v>217</v>
      </c>
      <c r="E17" s="56">
        <v>30000</v>
      </c>
      <c r="F17" s="56" t="s">
        <v>61</v>
      </c>
      <c r="G17" s="56" t="s">
        <v>218</v>
      </c>
      <c r="H17" s="56" t="s">
        <v>219</v>
      </c>
      <c r="I17" s="73"/>
      <c r="J17" s="55">
        <v>0.52136574074074071</v>
      </c>
    </row>
    <row r="18" spans="1:10" s="4" customFormat="1" ht="24" customHeight="1">
      <c r="A18" s="167"/>
      <c r="B18" s="63">
        <v>44337</v>
      </c>
      <c r="C18" s="64" t="s">
        <v>36</v>
      </c>
      <c r="D18" s="56" t="s">
        <v>227</v>
      </c>
      <c r="E18" s="56">
        <v>100000</v>
      </c>
      <c r="F18" s="65" t="s">
        <v>61</v>
      </c>
      <c r="G18" s="65" t="s">
        <v>148</v>
      </c>
      <c r="H18" s="65" t="s">
        <v>149</v>
      </c>
      <c r="I18" s="66"/>
      <c r="J18" s="55">
        <v>0.56111111111111112</v>
      </c>
    </row>
    <row r="19" spans="1:10" s="4" customFormat="1" ht="24" customHeight="1">
      <c r="A19" s="167"/>
      <c r="B19" s="63">
        <v>44340</v>
      </c>
      <c r="C19" s="64" t="s">
        <v>36</v>
      </c>
      <c r="D19" s="56" t="s">
        <v>210</v>
      </c>
      <c r="E19" s="56">
        <v>108000</v>
      </c>
      <c r="F19" s="65" t="s">
        <v>228</v>
      </c>
      <c r="G19" s="65" t="s">
        <v>178</v>
      </c>
      <c r="H19" s="65" t="s">
        <v>179</v>
      </c>
      <c r="I19" s="66"/>
      <c r="J19" s="55">
        <v>0.53802083333333328</v>
      </c>
    </row>
    <row r="20" spans="1:10" ht="24" customHeight="1">
      <c r="A20" s="167"/>
      <c r="B20" s="30"/>
      <c r="C20" s="31"/>
      <c r="D20" s="23" t="s">
        <v>238</v>
      </c>
      <c r="E20" s="24">
        <f>SUM(E17:E19)</f>
        <v>238000</v>
      </c>
      <c r="F20" s="28"/>
      <c r="G20" s="28"/>
      <c r="H20" s="28"/>
      <c r="I20" s="25">
        <f>E20/E4</f>
        <v>0.17536103743000295</v>
      </c>
      <c r="J20" s="32"/>
    </row>
    <row r="21" spans="1:10" ht="24" customHeight="1">
      <c r="A21" s="167" t="s">
        <v>37</v>
      </c>
      <c r="B21" s="19"/>
      <c r="C21" s="41"/>
      <c r="D21" s="18" t="s">
        <v>108</v>
      </c>
      <c r="E21" s="42"/>
      <c r="F21" s="45"/>
      <c r="G21" s="43"/>
      <c r="H21" s="43"/>
      <c r="I21" s="22"/>
      <c r="J21" s="21"/>
    </row>
    <row r="22" spans="1:10" ht="24" customHeight="1">
      <c r="A22" s="167"/>
      <c r="B22" s="30"/>
      <c r="C22" s="33"/>
      <c r="D22" s="23" t="s">
        <v>113</v>
      </c>
      <c r="E22" s="24">
        <f>SUM(E21:E21)</f>
        <v>0</v>
      </c>
      <c r="F22" s="28"/>
      <c r="G22" s="28"/>
      <c r="H22" s="28"/>
      <c r="I22" s="25">
        <f>E22/E4</f>
        <v>0</v>
      </c>
      <c r="J22" s="34"/>
    </row>
    <row r="56" spans="1:8">
      <c r="A56" s="81">
        <v>44319</v>
      </c>
      <c r="B56" s="82" t="s">
        <v>203</v>
      </c>
      <c r="C56" s="82">
        <v>115200</v>
      </c>
      <c r="D56" s="83" t="s">
        <v>204</v>
      </c>
      <c r="E56" s="84" t="s">
        <v>64</v>
      </c>
      <c r="F56" s="85">
        <v>0.49519675925925927</v>
      </c>
      <c r="G56" s="84" t="s">
        <v>205</v>
      </c>
      <c r="H56" s="84" t="s">
        <v>188</v>
      </c>
    </row>
    <row r="57" spans="1:8">
      <c r="A57" s="86">
        <v>44320</v>
      </c>
      <c r="B57" s="87" t="s">
        <v>206</v>
      </c>
      <c r="C57" s="87">
        <v>120000</v>
      </c>
      <c r="D57" s="88" t="s">
        <v>207</v>
      </c>
      <c r="E57" s="89" t="s">
        <v>208</v>
      </c>
      <c r="F57" s="90">
        <v>0.53521990740740744</v>
      </c>
      <c r="G57" s="89" t="s">
        <v>209</v>
      </c>
      <c r="H57" s="89" t="s">
        <v>188</v>
      </c>
    </row>
    <row r="58" spans="1:8">
      <c r="A58" s="86">
        <v>44323</v>
      </c>
      <c r="B58" s="87" t="s">
        <v>210</v>
      </c>
      <c r="C58" s="87">
        <v>79000</v>
      </c>
      <c r="D58" s="88" t="s">
        <v>211</v>
      </c>
      <c r="E58" s="89" t="s">
        <v>212</v>
      </c>
      <c r="F58" s="90">
        <v>0.51773148148148151</v>
      </c>
      <c r="G58" s="89" t="s">
        <v>61</v>
      </c>
      <c r="H58" s="89" t="s">
        <v>188</v>
      </c>
    </row>
    <row r="59" spans="1:8">
      <c r="A59" s="86">
        <v>44323</v>
      </c>
      <c r="B59" s="87" t="s">
        <v>213</v>
      </c>
      <c r="C59" s="87">
        <v>105000</v>
      </c>
      <c r="D59" s="88" t="s">
        <v>214</v>
      </c>
      <c r="E59" s="89" t="s">
        <v>215</v>
      </c>
      <c r="F59" s="90">
        <v>0.7944444444444444</v>
      </c>
      <c r="G59" s="89" t="s">
        <v>216</v>
      </c>
      <c r="H59" s="89" t="s">
        <v>188</v>
      </c>
    </row>
    <row r="60" spans="1:8">
      <c r="A60" s="86">
        <v>44329</v>
      </c>
      <c r="B60" s="87" t="s">
        <v>220</v>
      </c>
      <c r="C60" s="87">
        <v>90000</v>
      </c>
      <c r="D60" s="88" t="s">
        <v>221</v>
      </c>
      <c r="E60" s="89" t="s">
        <v>64</v>
      </c>
      <c r="F60" s="90">
        <v>0.5100231481481482</v>
      </c>
      <c r="G60" s="89" t="s">
        <v>222</v>
      </c>
      <c r="H60" s="89" t="s">
        <v>188</v>
      </c>
    </row>
    <row r="61" spans="1:8">
      <c r="A61" s="86">
        <v>44329</v>
      </c>
      <c r="B61" s="87" t="s">
        <v>162</v>
      </c>
      <c r="C61" s="87">
        <v>44000</v>
      </c>
      <c r="D61" s="93" t="s">
        <v>223</v>
      </c>
      <c r="E61" s="89" t="s">
        <v>166</v>
      </c>
      <c r="F61" s="90">
        <v>0.77332175925925928</v>
      </c>
      <c r="G61" s="89" t="s">
        <v>224</v>
      </c>
      <c r="H61" s="89" t="s">
        <v>188</v>
      </c>
    </row>
    <row r="62" spans="1:8">
      <c r="A62" s="86">
        <v>44333</v>
      </c>
      <c r="B62" s="94" t="s">
        <v>225</v>
      </c>
      <c r="C62" s="87">
        <v>120000</v>
      </c>
      <c r="D62" s="88" t="s">
        <v>44</v>
      </c>
      <c r="E62" s="89" t="s">
        <v>45</v>
      </c>
      <c r="F62" s="90">
        <v>0.82351851851851843</v>
      </c>
      <c r="G62" s="89" t="s">
        <v>226</v>
      </c>
      <c r="H62" s="89" t="s">
        <v>188</v>
      </c>
    </row>
    <row r="63" spans="1:8">
      <c r="A63" s="86">
        <v>44340</v>
      </c>
      <c r="B63" s="87" t="s">
        <v>229</v>
      </c>
      <c r="C63" s="87">
        <v>120000</v>
      </c>
      <c r="D63" s="88" t="s">
        <v>93</v>
      </c>
      <c r="E63" s="89" t="s">
        <v>94</v>
      </c>
      <c r="F63" s="90">
        <v>0.80625000000000002</v>
      </c>
      <c r="G63" s="89" t="s">
        <v>141</v>
      </c>
      <c r="H63" s="89" t="s">
        <v>188</v>
      </c>
    </row>
    <row r="64" spans="1:8">
      <c r="A64" s="86">
        <v>44342</v>
      </c>
      <c r="B64" s="87" t="s">
        <v>230</v>
      </c>
      <c r="C64" s="87">
        <v>118000</v>
      </c>
      <c r="D64" s="88" t="s">
        <v>93</v>
      </c>
      <c r="E64" s="89" t="s">
        <v>94</v>
      </c>
      <c r="F64" s="90">
        <v>0.81736111111111109</v>
      </c>
      <c r="G64" s="89" t="s">
        <v>61</v>
      </c>
      <c r="H64" s="89" t="s">
        <v>188</v>
      </c>
    </row>
    <row r="65" spans="1:8">
      <c r="A65" s="86">
        <v>44347</v>
      </c>
      <c r="B65" s="87" t="s">
        <v>231</v>
      </c>
      <c r="C65" s="87">
        <v>118000</v>
      </c>
      <c r="D65" s="88" t="s">
        <v>70</v>
      </c>
      <c r="E65" s="89" t="s">
        <v>71</v>
      </c>
      <c r="F65" s="90">
        <v>0.52506944444444448</v>
      </c>
      <c r="G65" s="89" t="s">
        <v>61</v>
      </c>
      <c r="H65" s="89" t="s">
        <v>188</v>
      </c>
    </row>
    <row r="66" spans="1:8">
      <c r="A66" s="86">
        <v>44347</v>
      </c>
      <c r="B66" s="87" t="s">
        <v>232</v>
      </c>
      <c r="C66" s="87">
        <v>90000</v>
      </c>
      <c r="D66" s="88" t="s">
        <v>233</v>
      </c>
      <c r="E66" s="89" t="s">
        <v>234</v>
      </c>
      <c r="F66" s="90">
        <v>0.87430555555555556</v>
      </c>
      <c r="G66" s="89" t="s">
        <v>235</v>
      </c>
      <c r="H66" s="89" t="s">
        <v>188</v>
      </c>
    </row>
    <row r="70" spans="1:8">
      <c r="A70" s="86">
        <v>44327</v>
      </c>
      <c r="B70" s="87" t="s">
        <v>217</v>
      </c>
      <c r="C70" s="87">
        <v>30000</v>
      </c>
      <c r="D70" s="91" t="s">
        <v>218</v>
      </c>
      <c r="E70" s="92" t="s">
        <v>219</v>
      </c>
      <c r="F70" s="90">
        <v>0.52136574074074071</v>
      </c>
      <c r="G70" s="92" t="s">
        <v>61</v>
      </c>
      <c r="H70" s="89" t="s">
        <v>189</v>
      </c>
    </row>
    <row r="71" spans="1:8">
      <c r="A71" s="86">
        <v>44337</v>
      </c>
      <c r="B71" s="87" t="s">
        <v>227</v>
      </c>
      <c r="C71" s="87">
        <v>100000</v>
      </c>
      <c r="D71" s="88" t="s">
        <v>148</v>
      </c>
      <c r="E71" s="89" t="s">
        <v>149</v>
      </c>
      <c r="F71" s="90">
        <v>0.56111111111111112</v>
      </c>
      <c r="G71" s="89" t="s">
        <v>61</v>
      </c>
      <c r="H71" s="89" t="s">
        <v>189</v>
      </c>
    </row>
    <row r="72" spans="1:8">
      <c r="A72" s="86">
        <v>44340</v>
      </c>
      <c r="B72" s="87" t="s">
        <v>210</v>
      </c>
      <c r="C72" s="87">
        <v>108000</v>
      </c>
      <c r="D72" s="88" t="s">
        <v>178</v>
      </c>
      <c r="E72" s="89" t="s">
        <v>179</v>
      </c>
      <c r="F72" s="90">
        <v>0.53802083333333328</v>
      </c>
      <c r="G72" s="89" t="s">
        <v>228</v>
      </c>
      <c r="H72" s="89" t="s">
        <v>189</v>
      </c>
    </row>
  </sheetData>
  <mergeCells count="6">
    <mergeCell ref="A21:A22"/>
    <mergeCell ref="A1:J1"/>
    <mergeCell ref="A2:B2"/>
    <mergeCell ref="E2:I2"/>
    <mergeCell ref="A5:A16"/>
    <mergeCell ref="A17:A2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35"/>
  <sheetViews>
    <sheetView view="pageBreakPreview" topLeftCell="A16" zoomScaleNormal="100" zoomScaleSheetLayoutView="100" workbookViewId="0">
      <selection activeCell="C48" sqref="C48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62" t="s">
        <v>115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21" customHeight="1">
      <c r="A2" s="163" t="s">
        <v>116</v>
      </c>
      <c r="B2" s="163"/>
      <c r="C2" s="13"/>
      <c r="D2" s="14"/>
      <c r="E2" s="150"/>
      <c r="F2" s="150"/>
      <c r="G2" s="150"/>
      <c r="H2" s="150"/>
      <c r="I2" s="150"/>
      <c r="J2" s="53" t="s">
        <v>42</v>
      </c>
    </row>
    <row r="3" spans="1:10" s="10" customFormat="1" ht="24" customHeight="1">
      <c r="A3" s="54" t="s">
        <v>12</v>
      </c>
      <c r="B3" s="54" t="s">
        <v>24</v>
      </c>
      <c r="C3" s="54" t="s">
        <v>12</v>
      </c>
      <c r="D3" s="54" t="s">
        <v>32</v>
      </c>
      <c r="E3" s="16" t="s">
        <v>13</v>
      </c>
      <c r="F3" s="16" t="s">
        <v>25</v>
      </c>
      <c r="G3" s="16" t="s">
        <v>26</v>
      </c>
      <c r="H3" s="16" t="s">
        <v>27</v>
      </c>
      <c r="I3" s="17" t="s">
        <v>28</v>
      </c>
      <c r="J3" s="16" t="s">
        <v>29</v>
      </c>
    </row>
    <row r="4" spans="1:10" s="4" customFormat="1" ht="24" customHeight="1">
      <c r="A4" s="35"/>
      <c r="B4" s="35"/>
      <c r="C4" s="36"/>
      <c r="D4" s="37" t="s">
        <v>117</v>
      </c>
      <c r="E4" s="38">
        <f>E25+E33+E35</f>
        <v>2899300</v>
      </c>
      <c r="F4" s="39"/>
      <c r="G4" s="39"/>
      <c r="H4" s="39"/>
      <c r="I4" s="40">
        <f>I25+I33+I35</f>
        <v>1</v>
      </c>
      <c r="J4" s="38"/>
    </row>
    <row r="5" spans="1:10" s="4" customFormat="1" ht="24" customHeight="1">
      <c r="A5" s="164" t="s">
        <v>30</v>
      </c>
      <c r="B5" s="58">
        <v>44287</v>
      </c>
      <c r="C5" s="60" t="s">
        <v>36</v>
      </c>
      <c r="D5" s="60" t="s">
        <v>118</v>
      </c>
      <c r="E5" s="60">
        <v>120000</v>
      </c>
      <c r="F5" s="61" t="s">
        <v>119</v>
      </c>
      <c r="G5" s="61" t="s">
        <v>44</v>
      </c>
      <c r="H5" s="61" t="s">
        <v>45</v>
      </c>
      <c r="I5" s="62"/>
      <c r="J5" s="57">
        <v>0.56062500000000004</v>
      </c>
    </row>
    <row r="6" spans="1:10" s="4" customFormat="1" ht="24" customHeight="1">
      <c r="A6" s="165"/>
      <c r="B6" s="63">
        <v>44291</v>
      </c>
      <c r="C6" s="56" t="s">
        <v>120</v>
      </c>
      <c r="D6" s="56" t="s">
        <v>121</v>
      </c>
      <c r="E6" s="56">
        <v>118000</v>
      </c>
      <c r="F6" s="65" t="s">
        <v>61</v>
      </c>
      <c r="G6" s="65" t="s">
        <v>44</v>
      </c>
      <c r="H6" s="65" t="s">
        <v>45</v>
      </c>
      <c r="I6" s="66"/>
      <c r="J6" s="55">
        <v>0.55628472222222225</v>
      </c>
    </row>
    <row r="7" spans="1:10" s="4" customFormat="1" ht="24" customHeight="1">
      <c r="A7" s="165"/>
      <c r="B7" s="63">
        <v>44292</v>
      </c>
      <c r="C7" s="56" t="s">
        <v>120</v>
      </c>
      <c r="D7" s="56" t="s">
        <v>122</v>
      </c>
      <c r="E7" s="56">
        <v>65900</v>
      </c>
      <c r="F7" s="65" t="s">
        <v>61</v>
      </c>
      <c r="G7" s="65" t="s">
        <v>123</v>
      </c>
      <c r="H7" s="65" t="s">
        <v>124</v>
      </c>
      <c r="I7" s="66"/>
      <c r="J7" s="55">
        <v>0.53447916666666673</v>
      </c>
    </row>
    <row r="8" spans="1:10" s="4" customFormat="1" ht="24" customHeight="1">
      <c r="A8" s="165"/>
      <c r="B8" s="63">
        <v>44292</v>
      </c>
      <c r="C8" s="56" t="s">
        <v>120</v>
      </c>
      <c r="D8" s="56" t="s">
        <v>125</v>
      </c>
      <c r="E8" s="56">
        <v>120000</v>
      </c>
      <c r="F8" s="56" t="s">
        <v>126</v>
      </c>
      <c r="G8" s="56" t="s">
        <v>127</v>
      </c>
      <c r="H8" s="56" t="s">
        <v>128</v>
      </c>
      <c r="I8" s="66"/>
      <c r="J8" s="55">
        <v>0.83508101851851846</v>
      </c>
    </row>
    <row r="9" spans="1:10" s="4" customFormat="1" ht="24" customHeight="1">
      <c r="A9" s="165"/>
      <c r="B9" s="63">
        <v>44294</v>
      </c>
      <c r="C9" s="56" t="s">
        <v>120</v>
      </c>
      <c r="D9" s="65" t="s">
        <v>129</v>
      </c>
      <c r="E9" s="56">
        <v>114000</v>
      </c>
      <c r="F9" s="65" t="s">
        <v>130</v>
      </c>
      <c r="G9" s="65" t="s">
        <v>83</v>
      </c>
      <c r="H9" s="65" t="s">
        <v>84</v>
      </c>
      <c r="I9" s="66"/>
      <c r="J9" s="55">
        <v>0.5314120370370371</v>
      </c>
    </row>
    <row r="10" spans="1:10" s="4" customFormat="1" ht="24" customHeight="1">
      <c r="A10" s="165"/>
      <c r="B10" s="63">
        <v>44295</v>
      </c>
      <c r="C10" s="56" t="s">
        <v>120</v>
      </c>
      <c r="D10" s="56" t="s">
        <v>131</v>
      </c>
      <c r="E10" s="56">
        <v>117900</v>
      </c>
      <c r="F10" s="65" t="s">
        <v>132</v>
      </c>
      <c r="G10" s="65" t="s">
        <v>133</v>
      </c>
      <c r="H10" s="65" t="s">
        <v>134</v>
      </c>
      <c r="I10" s="66"/>
      <c r="J10" s="55">
        <v>0.4876388888888889</v>
      </c>
    </row>
    <row r="11" spans="1:10" s="4" customFormat="1" ht="24" customHeight="1">
      <c r="A11" s="165"/>
      <c r="B11" s="63">
        <v>44295</v>
      </c>
      <c r="C11" s="56" t="s">
        <v>120</v>
      </c>
      <c r="D11" s="56" t="s">
        <v>135</v>
      </c>
      <c r="E11" s="56">
        <v>104500</v>
      </c>
      <c r="F11" s="65" t="s">
        <v>61</v>
      </c>
      <c r="G11" s="65" t="s">
        <v>127</v>
      </c>
      <c r="H11" s="65" t="s">
        <v>128</v>
      </c>
      <c r="I11" s="66"/>
      <c r="J11" s="55">
        <v>0.7961921296296296</v>
      </c>
    </row>
    <row r="12" spans="1:10" s="4" customFormat="1" ht="24" customHeight="1">
      <c r="A12" s="165"/>
      <c r="B12" s="63">
        <v>44298</v>
      </c>
      <c r="C12" s="56" t="s">
        <v>120</v>
      </c>
      <c r="D12" s="56" t="s">
        <v>136</v>
      </c>
      <c r="E12" s="56">
        <v>89000</v>
      </c>
      <c r="F12" s="65" t="s">
        <v>137</v>
      </c>
      <c r="G12" s="65" t="s">
        <v>138</v>
      </c>
      <c r="H12" s="65" t="s">
        <v>139</v>
      </c>
      <c r="I12" s="66"/>
      <c r="J12" s="55">
        <v>0.53228009259259257</v>
      </c>
    </row>
    <row r="13" spans="1:10" s="4" customFormat="1" ht="24" customHeight="1">
      <c r="A13" s="165"/>
      <c r="B13" s="63">
        <v>44298</v>
      </c>
      <c r="C13" s="56" t="s">
        <v>120</v>
      </c>
      <c r="D13" s="56" t="s">
        <v>140</v>
      </c>
      <c r="E13" s="56">
        <v>120000</v>
      </c>
      <c r="F13" s="65" t="s">
        <v>141</v>
      </c>
      <c r="G13" s="65" t="s">
        <v>142</v>
      </c>
      <c r="H13" s="65" t="s">
        <v>143</v>
      </c>
      <c r="I13" s="66"/>
      <c r="J13" s="55">
        <v>0.83355324074074078</v>
      </c>
    </row>
    <row r="14" spans="1:10" s="4" customFormat="1" ht="24" customHeight="1">
      <c r="A14" s="165"/>
      <c r="B14" s="63">
        <v>44299</v>
      </c>
      <c r="C14" s="56" t="s">
        <v>120</v>
      </c>
      <c r="D14" s="56" t="s">
        <v>144</v>
      </c>
      <c r="E14" s="56">
        <v>116000</v>
      </c>
      <c r="F14" s="65" t="s">
        <v>137</v>
      </c>
      <c r="G14" s="65" t="s">
        <v>145</v>
      </c>
      <c r="H14" s="65" t="s">
        <v>146</v>
      </c>
      <c r="I14" s="66"/>
      <c r="J14" s="55">
        <v>0.5366319444444444</v>
      </c>
    </row>
    <row r="15" spans="1:10" s="4" customFormat="1" ht="24" customHeight="1">
      <c r="A15" s="165"/>
      <c r="B15" s="63">
        <v>44299</v>
      </c>
      <c r="C15" s="56" t="s">
        <v>120</v>
      </c>
      <c r="D15" s="56" t="s">
        <v>147</v>
      </c>
      <c r="E15" s="56">
        <v>120000</v>
      </c>
      <c r="F15" s="65" t="s">
        <v>61</v>
      </c>
      <c r="G15" s="65" t="s">
        <v>148</v>
      </c>
      <c r="H15" s="65" t="s">
        <v>149</v>
      </c>
      <c r="I15" s="66"/>
      <c r="J15" s="55">
        <v>0.83717592592592593</v>
      </c>
    </row>
    <row r="16" spans="1:10" s="4" customFormat="1" ht="24" customHeight="1">
      <c r="A16" s="165"/>
      <c r="B16" s="63">
        <v>44300</v>
      </c>
      <c r="C16" s="56" t="s">
        <v>120</v>
      </c>
      <c r="D16" s="56" t="s">
        <v>150</v>
      </c>
      <c r="E16" s="56">
        <v>120000</v>
      </c>
      <c r="F16" s="65" t="s">
        <v>61</v>
      </c>
      <c r="G16" s="65" t="s">
        <v>151</v>
      </c>
      <c r="H16" s="65" t="s">
        <v>152</v>
      </c>
      <c r="I16" s="66"/>
      <c r="J16" s="55">
        <v>0.84236111111111101</v>
      </c>
    </row>
    <row r="17" spans="1:10" s="20" customFormat="1" ht="24" customHeight="1">
      <c r="A17" s="165"/>
      <c r="B17" s="63">
        <v>44306</v>
      </c>
      <c r="C17" s="56" t="s">
        <v>120</v>
      </c>
      <c r="D17" s="56" t="s">
        <v>153</v>
      </c>
      <c r="E17" s="56">
        <v>120000</v>
      </c>
      <c r="F17" s="65" t="s">
        <v>61</v>
      </c>
      <c r="G17" s="65" t="s">
        <v>127</v>
      </c>
      <c r="H17" s="65" t="s">
        <v>128</v>
      </c>
      <c r="I17" s="66"/>
      <c r="J17" s="55">
        <v>0.53170138888888896</v>
      </c>
    </row>
    <row r="18" spans="1:10" s="4" customFormat="1" ht="24.95" customHeight="1">
      <c r="A18" s="165"/>
      <c r="B18" s="63">
        <v>44307</v>
      </c>
      <c r="C18" s="56" t="s">
        <v>120</v>
      </c>
      <c r="D18" s="56" t="s">
        <v>154</v>
      </c>
      <c r="E18" s="56">
        <v>95000</v>
      </c>
      <c r="F18" s="65" t="s">
        <v>155</v>
      </c>
      <c r="G18" s="65" t="s">
        <v>83</v>
      </c>
      <c r="H18" s="65" t="s">
        <v>84</v>
      </c>
      <c r="I18" s="66"/>
      <c r="J18" s="55">
        <v>0.52831018518518513</v>
      </c>
    </row>
    <row r="19" spans="1:10" s="4" customFormat="1" ht="24" customHeight="1">
      <c r="A19" s="165"/>
      <c r="B19" s="63">
        <v>44308</v>
      </c>
      <c r="C19" s="56" t="s">
        <v>120</v>
      </c>
      <c r="D19" s="56" t="s">
        <v>156</v>
      </c>
      <c r="E19" s="56">
        <v>88000</v>
      </c>
      <c r="F19" s="65" t="s">
        <v>61</v>
      </c>
      <c r="G19" s="65" t="s">
        <v>157</v>
      </c>
      <c r="H19" s="65" t="s">
        <v>158</v>
      </c>
      <c r="I19" s="66"/>
      <c r="J19" s="55">
        <v>0.55171296296296302</v>
      </c>
    </row>
    <row r="20" spans="1:10" s="4" customFormat="1" ht="24" customHeight="1">
      <c r="A20" s="165"/>
      <c r="B20" s="63">
        <v>44308</v>
      </c>
      <c r="C20" s="56" t="s">
        <v>120</v>
      </c>
      <c r="D20" s="56" t="s">
        <v>159</v>
      </c>
      <c r="E20" s="56">
        <v>120000</v>
      </c>
      <c r="F20" s="65" t="s">
        <v>160</v>
      </c>
      <c r="G20" s="65" t="s">
        <v>145</v>
      </c>
      <c r="H20" s="65" t="s">
        <v>161</v>
      </c>
      <c r="I20" s="66"/>
      <c r="J20" s="55">
        <v>0.77393518518518523</v>
      </c>
    </row>
    <row r="21" spans="1:10" s="4" customFormat="1" ht="24" customHeight="1">
      <c r="A21" s="165"/>
      <c r="B21" s="63">
        <v>44312</v>
      </c>
      <c r="C21" s="56" t="s">
        <v>120</v>
      </c>
      <c r="D21" s="56" t="s">
        <v>162</v>
      </c>
      <c r="E21" s="56">
        <v>120000</v>
      </c>
      <c r="F21" s="65" t="s">
        <v>61</v>
      </c>
      <c r="G21" s="65" t="s">
        <v>145</v>
      </c>
      <c r="H21" s="65" t="s">
        <v>161</v>
      </c>
      <c r="I21" s="66"/>
      <c r="J21" s="55">
        <v>0.5145601851851852</v>
      </c>
    </row>
    <row r="22" spans="1:10" s="4" customFormat="1" ht="24" customHeight="1">
      <c r="A22" s="165"/>
      <c r="B22" s="63">
        <v>44313</v>
      </c>
      <c r="C22" s="56" t="s">
        <v>120</v>
      </c>
      <c r="D22" s="56" t="s">
        <v>163</v>
      </c>
      <c r="E22" s="56">
        <v>59000</v>
      </c>
      <c r="F22" s="65" t="s">
        <v>164</v>
      </c>
      <c r="G22" s="65" t="s">
        <v>165</v>
      </c>
      <c r="H22" s="65" t="s">
        <v>166</v>
      </c>
      <c r="I22" s="66"/>
      <c r="J22" s="55">
        <v>0.53966435185185191</v>
      </c>
    </row>
    <row r="23" spans="1:10" s="4" customFormat="1" ht="24" customHeight="1">
      <c r="A23" s="165"/>
      <c r="B23" s="63">
        <v>44314</v>
      </c>
      <c r="C23" s="56" t="s">
        <v>120</v>
      </c>
      <c r="D23" s="56" t="s">
        <v>167</v>
      </c>
      <c r="E23" s="56">
        <v>111000</v>
      </c>
      <c r="F23" s="65" t="s">
        <v>99</v>
      </c>
      <c r="G23" s="65" t="s">
        <v>168</v>
      </c>
      <c r="H23" s="65" t="s">
        <v>169</v>
      </c>
      <c r="I23" s="66"/>
      <c r="J23" s="55">
        <v>0.54246527777777775</v>
      </c>
    </row>
    <row r="24" spans="1:10" s="4" customFormat="1" ht="24" customHeight="1">
      <c r="A24" s="165"/>
      <c r="B24" s="63">
        <v>44316</v>
      </c>
      <c r="C24" s="56" t="s">
        <v>36</v>
      </c>
      <c r="D24" s="56" t="s">
        <v>170</v>
      </c>
      <c r="E24" s="56">
        <v>68000</v>
      </c>
      <c r="F24" s="65" t="s">
        <v>76</v>
      </c>
      <c r="G24" s="65" t="s">
        <v>171</v>
      </c>
      <c r="H24" s="65" t="s">
        <v>172</v>
      </c>
      <c r="I24" s="71"/>
      <c r="J24" s="55">
        <v>0.49236111111111108</v>
      </c>
    </row>
    <row r="25" spans="1:10" s="4" customFormat="1" ht="24" customHeight="1">
      <c r="A25" s="166"/>
      <c r="B25" s="74"/>
      <c r="C25" s="75"/>
      <c r="D25" s="23" t="s">
        <v>173</v>
      </c>
      <c r="E25" s="24">
        <f>SUM(E5:E24)</f>
        <v>2106300</v>
      </c>
      <c r="F25" s="28"/>
      <c r="G25" s="28"/>
      <c r="H25" s="28"/>
      <c r="I25" s="25">
        <f>E25/E4</f>
        <v>0.72648570344565933</v>
      </c>
      <c r="J25" s="76"/>
    </row>
    <row r="26" spans="1:10" s="4" customFormat="1" ht="24" customHeight="1">
      <c r="A26" s="167" t="s">
        <v>31</v>
      </c>
      <c r="B26" s="63">
        <v>44288</v>
      </c>
      <c r="C26" s="59" t="s">
        <v>36</v>
      </c>
      <c r="D26" s="56" t="s">
        <v>174</v>
      </c>
      <c r="E26" s="56">
        <v>90000</v>
      </c>
      <c r="F26" s="65" t="s">
        <v>175</v>
      </c>
      <c r="G26" s="65" t="s">
        <v>70</v>
      </c>
      <c r="H26" s="65" t="s">
        <v>71</v>
      </c>
      <c r="I26" s="73"/>
      <c r="J26" s="55">
        <v>0.52767361111111111</v>
      </c>
    </row>
    <row r="27" spans="1:10" s="4" customFormat="1" ht="24" customHeight="1">
      <c r="A27" s="167"/>
      <c r="B27" s="63">
        <v>44293</v>
      </c>
      <c r="C27" s="64" t="s">
        <v>36</v>
      </c>
      <c r="D27" s="56" t="s">
        <v>176</v>
      </c>
      <c r="E27" s="56">
        <v>110000</v>
      </c>
      <c r="F27" s="65" t="s">
        <v>177</v>
      </c>
      <c r="G27" s="65" t="s">
        <v>178</v>
      </c>
      <c r="H27" s="65" t="s">
        <v>179</v>
      </c>
      <c r="I27" s="66"/>
      <c r="J27" s="55">
        <v>0.53586805555555561</v>
      </c>
    </row>
    <row r="28" spans="1:10" s="4" customFormat="1" ht="24" customHeight="1">
      <c r="A28" s="167"/>
      <c r="B28" s="63">
        <v>44293</v>
      </c>
      <c r="C28" s="64" t="s">
        <v>36</v>
      </c>
      <c r="D28" s="56" t="s">
        <v>180</v>
      </c>
      <c r="E28" s="56">
        <v>115000</v>
      </c>
      <c r="F28" s="65" t="s">
        <v>181</v>
      </c>
      <c r="G28" s="65" t="s">
        <v>44</v>
      </c>
      <c r="H28" s="65" t="s">
        <v>45</v>
      </c>
      <c r="I28" s="66"/>
      <c r="J28" s="55">
        <v>0.85431712962962969</v>
      </c>
    </row>
    <row r="29" spans="1:10" s="4" customFormat="1" ht="24" customHeight="1">
      <c r="A29" s="167"/>
      <c r="B29" s="63">
        <v>44301</v>
      </c>
      <c r="C29" s="64" t="s">
        <v>36</v>
      </c>
      <c r="D29" s="56" t="s">
        <v>182</v>
      </c>
      <c r="E29" s="56">
        <v>119000</v>
      </c>
      <c r="F29" s="65" t="s">
        <v>61</v>
      </c>
      <c r="G29" s="65" t="s">
        <v>148</v>
      </c>
      <c r="H29" s="65" t="s">
        <v>149</v>
      </c>
      <c r="I29" s="66"/>
      <c r="J29" s="55">
        <v>0.84674768518518517</v>
      </c>
    </row>
    <row r="30" spans="1:10" ht="24" customHeight="1">
      <c r="A30" s="167"/>
      <c r="B30" s="63">
        <v>44305</v>
      </c>
      <c r="C30" s="64" t="s">
        <v>36</v>
      </c>
      <c r="D30" s="56" t="s">
        <v>96</v>
      </c>
      <c r="E30" s="56">
        <v>120000</v>
      </c>
      <c r="F30" s="65" t="s">
        <v>183</v>
      </c>
      <c r="G30" s="65" t="s">
        <v>44</v>
      </c>
      <c r="H30" s="65" t="s">
        <v>45</v>
      </c>
      <c r="I30" s="66"/>
      <c r="J30" s="55">
        <v>0.84923611111111119</v>
      </c>
    </row>
    <row r="31" spans="1:10" ht="24" customHeight="1">
      <c r="A31" s="167"/>
      <c r="B31" s="63">
        <v>44306</v>
      </c>
      <c r="C31" s="64" t="s">
        <v>36</v>
      </c>
      <c r="D31" s="56" t="s">
        <v>184</v>
      </c>
      <c r="E31" s="56">
        <v>120000</v>
      </c>
      <c r="F31" s="65" t="s">
        <v>61</v>
      </c>
      <c r="G31" s="65" t="s">
        <v>157</v>
      </c>
      <c r="H31" s="65" t="s">
        <v>158</v>
      </c>
      <c r="I31" s="66"/>
      <c r="J31" s="55">
        <v>0.84643518518518512</v>
      </c>
    </row>
    <row r="32" spans="1:10" ht="24" customHeight="1">
      <c r="A32" s="167"/>
      <c r="B32" s="63">
        <v>44315</v>
      </c>
      <c r="C32" s="64" t="s">
        <v>36</v>
      </c>
      <c r="D32" s="56" t="s">
        <v>185</v>
      </c>
      <c r="E32" s="56">
        <v>119000</v>
      </c>
      <c r="F32" s="65" t="s">
        <v>61</v>
      </c>
      <c r="G32" s="65" t="s">
        <v>178</v>
      </c>
      <c r="H32" s="65" t="s">
        <v>179</v>
      </c>
      <c r="I32" s="66"/>
      <c r="J32" s="55">
        <v>0.53921296296296295</v>
      </c>
    </row>
    <row r="33" spans="1:10" ht="24" customHeight="1">
      <c r="A33" s="167"/>
      <c r="B33" s="30"/>
      <c r="C33" s="31"/>
      <c r="D33" s="23" t="s">
        <v>186</v>
      </c>
      <c r="E33" s="24">
        <f>SUM(E26:E32)</f>
        <v>793000</v>
      </c>
      <c r="F33" s="28"/>
      <c r="G33" s="28"/>
      <c r="H33" s="28"/>
      <c r="I33" s="25">
        <f>E33/E4</f>
        <v>0.27351429655434073</v>
      </c>
      <c r="J33" s="32"/>
    </row>
    <row r="34" spans="1:10" ht="24" customHeight="1">
      <c r="A34" s="167" t="s">
        <v>37</v>
      </c>
      <c r="B34" s="19"/>
      <c r="C34" s="41"/>
      <c r="D34" s="18" t="s">
        <v>108</v>
      </c>
      <c r="E34" s="42"/>
      <c r="F34" s="45"/>
      <c r="G34" s="43"/>
      <c r="H34" s="43"/>
      <c r="I34" s="22"/>
      <c r="J34" s="21"/>
    </row>
    <row r="35" spans="1:10" ht="24" customHeight="1">
      <c r="A35" s="167"/>
      <c r="B35" s="30"/>
      <c r="C35" s="33"/>
      <c r="D35" s="23" t="s">
        <v>113</v>
      </c>
      <c r="E35" s="24">
        <f>SUM(E34:E34)</f>
        <v>0</v>
      </c>
      <c r="F35" s="28"/>
      <c r="G35" s="28"/>
      <c r="H35" s="28"/>
      <c r="I35" s="25">
        <f>E35/E4</f>
        <v>0</v>
      </c>
      <c r="J35" s="34"/>
    </row>
  </sheetData>
  <mergeCells count="6">
    <mergeCell ref="A34:A35"/>
    <mergeCell ref="A1:J1"/>
    <mergeCell ref="A2:B2"/>
    <mergeCell ref="E2:I2"/>
    <mergeCell ref="A5:A25"/>
    <mergeCell ref="A26:A33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9"/>
  <sheetViews>
    <sheetView view="pageBreakPreview" topLeftCell="A10" zoomScaleNormal="100" zoomScaleSheetLayoutView="100" workbookViewId="0">
      <selection activeCell="D32" sqref="D32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62" t="s">
        <v>109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21" customHeight="1">
      <c r="A2" s="163" t="s">
        <v>110</v>
      </c>
      <c r="B2" s="163"/>
      <c r="C2" s="13"/>
      <c r="D2" s="14"/>
      <c r="E2" s="150"/>
      <c r="F2" s="150"/>
      <c r="G2" s="150"/>
      <c r="H2" s="150"/>
      <c r="I2" s="150"/>
      <c r="J2" s="53" t="s">
        <v>42</v>
      </c>
    </row>
    <row r="3" spans="1:10" s="10" customFormat="1" ht="24" customHeight="1">
      <c r="A3" s="15" t="s">
        <v>12</v>
      </c>
      <c r="B3" s="15" t="s">
        <v>24</v>
      </c>
      <c r="C3" s="15" t="s">
        <v>12</v>
      </c>
      <c r="D3" s="15" t="s">
        <v>32</v>
      </c>
      <c r="E3" s="16" t="s">
        <v>13</v>
      </c>
      <c r="F3" s="16" t="s">
        <v>25</v>
      </c>
      <c r="G3" s="16" t="s">
        <v>26</v>
      </c>
      <c r="H3" s="16" t="s">
        <v>27</v>
      </c>
      <c r="I3" s="17" t="s">
        <v>28</v>
      </c>
      <c r="J3" s="16" t="s">
        <v>29</v>
      </c>
    </row>
    <row r="4" spans="1:10" s="4" customFormat="1" ht="24" customHeight="1">
      <c r="A4" s="35"/>
      <c r="B4" s="35"/>
      <c r="C4" s="36"/>
      <c r="D4" s="37" t="s">
        <v>114</v>
      </c>
      <c r="E4" s="38">
        <f>E17+E27+E29</f>
        <v>2361000</v>
      </c>
      <c r="F4" s="39"/>
      <c r="G4" s="39"/>
      <c r="H4" s="39"/>
      <c r="I4" s="40">
        <f>I17+I27+I29</f>
        <v>1</v>
      </c>
      <c r="J4" s="38"/>
    </row>
    <row r="5" spans="1:10" s="4" customFormat="1" ht="24" customHeight="1">
      <c r="A5" s="164" t="s">
        <v>30</v>
      </c>
      <c r="B5" s="58">
        <v>44257</v>
      </c>
      <c r="C5" s="59" t="s">
        <v>36</v>
      </c>
      <c r="D5" s="60" t="s">
        <v>47</v>
      </c>
      <c r="E5" s="60">
        <v>151000</v>
      </c>
      <c r="F5" s="61" t="s">
        <v>50</v>
      </c>
      <c r="G5" s="61" t="s">
        <v>48</v>
      </c>
      <c r="H5" s="61" t="s">
        <v>49</v>
      </c>
      <c r="I5" s="62"/>
      <c r="J5" s="57">
        <v>0.87232638888888892</v>
      </c>
    </row>
    <row r="6" spans="1:10" s="4" customFormat="1" ht="24" customHeight="1">
      <c r="A6" s="165"/>
      <c r="B6" s="63">
        <v>44258</v>
      </c>
      <c r="C6" s="64" t="s">
        <v>36</v>
      </c>
      <c r="D6" s="56" t="s">
        <v>54</v>
      </c>
      <c r="E6" s="56">
        <v>120000</v>
      </c>
      <c r="F6" s="65" t="s">
        <v>57</v>
      </c>
      <c r="G6" s="65" t="s">
        <v>55</v>
      </c>
      <c r="H6" s="65" t="s">
        <v>56</v>
      </c>
      <c r="I6" s="66"/>
      <c r="J6" s="55">
        <v>0.88339120370370372</v>
      </c>
    </row>
    <row r="7" spans="1:10" s="4" customFormat="1" ht="24" customHeight="1">
      <c r="A7" s="165"/>
      <c r="B7" s="63">
        <v>44259</v>
      </c>
      <c r="C7" s="64" t="s">
        <v>36</v>
      </c>
      <c r="D7" s="56" t="s">
        <v>58</v>
      </c>
      <c r="E7" s="56">
        <v>52000</v>
      </c>
      <c r="F7" s="56" t="s">
        <v>61</v>
      </c>
      <c r="G7" s="56" t="s">
        <v>59</v>
      </c>
      <c r="H7" s="56" t="s">
        <v>60</v>
      </c>
      <c r="I7" s="66"/>
      <c r="J7" s="55">
        <v>0.59069444444444441</v>
      </c>
    </row>
    <row r="8" spans="1:10" s="4" customFormat="1" ht="24" customHeight="1">
      <c r="A8" s="165"/>
      <c r="B8" s="63">
        <v>44264</v>
      </c>
      <c r="C8" s="64" t="s">
        <v>36</v>
      </c>
      <c r="D8" s="56" t="s">
        <v>62</v>
      </c>
      <c r="E8" s="56">
        <v>225000</v>
      </c>
      <c r="F8" s="65" t="s">
        <v>65</v>
      </c>
      <c r="G8" s="65" t="s">
        <v>63</v>
      </c>
      <c r="H8" s="65" t="s">
        <v>64</v>
      </c>
      <c r="I8" s="66"/>
      <c r="J8" s="55">
        <v>0.48784722222222227</v>
      </c>
    </row>
    <row r="9" spans="1:10" s="4" customFormat="1" ht="24" customHeight="1">
      <c r="A9" s="165"/>
      <c r="B9" s="63">
        <v>44264</v>
      </c>
      <c r="C9" s="64" t="s">
        <v>36</v>
      </c>
      <c r="D9" s="56" t="s">
        <v>66</v>
      </c>
      <c r="E9" s="56">
        <v>120000</v>
      </c>
      <c r="F9" s="65" t="s">
        <v>61</v>
      </c>
      <c r="G9" s="65" t="s">
        <v>67</v>
      </c>
      <c r="H9" s="65" t="s">
        <v>68</v>
      </c>
      <c r="I9" s="66"/>
      <c r="J9" s="55">
        <v>0.82114583333333335</v>
      </c>
    </row>
    <row r="10" spans="1:10" s="4" customFormat="1" ht="24" customHeight="1">
      <c r="A10" s="165"/>
      <c r="B10" s="63">
        <v>44265</v>
      </c>
      <c r="C10" s="64" t="s">
        <v>36</v>
      </c>
      <c r="D10" s="65" t="s">
        <v>69</v>
      </c>
      <c r="E10" s="56">
        <v>110000</v>
      </c>
      <c r="F10" s="65" t="s">
        <v>61</v>
      </c>
      <c r="G10" s="65" t="s">
        <v>70</v>
      </c>
      <c r="H10" s="65" t="s">
        <v>71</v>
      </c>
      <c r="I10" s="66"/>
      <c r="J10" s="55">
        <v>0.78416666666666668</v>
      </c>
    </row>
    <row r="11" spans="1:10" s="4" customFormat="1" ht="24" customHeight="1">
      <c r="A11" s="165"/>
      <c r="B11" s="63">
        <v>44267</v>
      </c>
      <c r="C11" s="64" t="s">
        <v>36</v>
      </c>
      <c r="D11" s="56" t="s">
        <v>72</v>
      </c>
      <c r="E11" s="56">
        <v>106000</v>
      </c>
      <c r="F11" s="65" t="s">
        <v>61</v>
      </c>
      <c r="G11" s="65" t="s">
        <v>67</v>
      </c>
      <c r="H11" s="65" t="s">
        <v>68</v>
      </c>
      <c r="I11" s="66"/>
      <c r="J11" s="55">
        <v>0.53789351851851852</v>
      </c>
    </row>
    <row r="12" spans="1:10" s="4" customFormat="1" ht="24" customHeight="1">
      <c r="A12" s="165"/>
      <c r="B12" s="63">
        <v>44273</v>
      </c>
      <c r="C12" s="64" t="s">
        <v>36</v>
      </c>
      <c r="D12" s="56" t="s">
        <v>77</v>
      </c>
      <c r="E12" s="56">
        <v>116000</v>
      </c>
      <c r="F12" s="65" t="s">
        <v>80</v>
      </c>
      <c r="G12" s="65" t="s">
        <v>78</v>
      </c>
      <c r="H12" s="65" t="s">
        <v>79</v>
      </c>
      <c r="I12" s="66"/>
      <c r="J12" s="55">
        <v>0.53671296296296289</v>
      </c>
    </row>
    <row r="13" spans="1:10" s="4" customFormat="1" ht="24" customHeight="1">
      <c r="A13" s="165"/>
      <c r="B13" s="63">
        <v>44274</v>
      </c>
      <c r="C13" s="64" t="s">
        <v>36</v>
      </c>
      <c r="D13" s="56" t="s">
        <v>82</v>
      </c>
      <c r="E13" s="56">
        <v>76000</v>
      </c>
      <c r="F13" s="65" t="s">
        <v>85</v>
      </c>
      <c r="G13" s="65" t="s">
        <v>83</v>
      </c>
      <c r="H13" s="65" t="s">
        <v>84</v>
      </c>
      <c r="I13" s="66"/>
      <c r="J13" s="55">
        <v>0.53116898148148151</v>
      </c>
    </row>
    <row r="14" spans="1:10" s="4" customFormat="1" ht="24" customHeight="1">
      <c r="A14" s="165"/>
      <c r="B14" s="63">
        <v>44278</v>
      </c>
      <c r="C14" s="64" t="s">
        <v>36</v>
      </c>
      <c r="D14" s="56" t="s">
        <v>92</v>
      </c>
      <c r="E14" s="56">
        <v>120000</v>
      </c>
      <c r="F14" s="65" t="s">
        <v>95</v>
      </c>
      <c r="G14" s="65" t="s">
        <v>93</v>
      </c>
      <c r="H14" s="65" t="s">
        <v>94</v>
      </c>
      <c r="I14" s="66"/>
      <c r="J14" s="55">
        <v>0.83750000000000002</v>
      </c>
    </row>
    <row r="15" spans="1:10" s="4" customFormat="1" ht="24" customHeight="1">
      <c r="A15" s="165"/>
      <c r="B15" s="63">
        <v>44279</v>
      </c>
      <c r="C15" s="64" t="s">
        <v>36</v>
      </c>
      <c r="D15" s="56" t="s">
        <v>98</v>
      </c>
      <c r="E15" s="56">
        <v>85000</v>
      </c>
      <c r="F15" s="65" t="s">
        <v>99</v>
      </c>
      <c r="G15" s="65" t="s">
        <v>90</v>
      </c>
      <c r="H15" s="65" t="s">
        <v>91</v>
      </c>
      <c r="I15" s="66"/>
      <c r="J15" s="55">
        <v>0.91290509259259256</v>
      </c>
    </row>
    <row r="16" spans="1:10" s="4" customFormat="1" ht="24" customHeight="1">
      <c r="A16" s="165"/>
      <c r="B16" s="67">
        <v>44280</v>
      </c>
      <c r="C16" s="68" t="s">
        <v>36</v>
      </c>
      <c r="D16" s="69" t="s">
        <v>100</v>
      </c>
      <c r="E16" s="69">
        <v>120000</v>
      </c>
      <c r="F16" s="70" t="s">
        <v>61</v>
      </c>
      <c r="G16" s="70" t="s">
        <v>93</v>
      </c>
      <c r="H16" s="70" t="s">
        <v>94</v>
      </c>
      <c r="I16" s="71"/>
      <c r="J16" s="72">
        <v>0.51874999999999993</v>
      </c>
    </row>
    <row r="17" spans="1:10" s="20" customFormat="1" ht="24" customHeight="1">
      <c r="A17" s="166"/>
      <c r="B17" s="26"/>
      <c r="C17" s="27"/>
      <c r="D17" s="23" t="s">
        <v>111</v>
      </c>
      <c r="E17" s="24">
        <f>SUM(E5:E16)</f>
        <v>1401000</v>
      </c>
      <c r="F17" s="28"/>
      <c r="G17" s="28"/>
      <c r="H17" s="28"/>
      <c r="I17" s="25">
        <f>E17/E4</f>
        <v>0.59339263024142308</v>
      </c>
      <c r="J17" s="29"/>
    </row>
    <row r="18" spans="1:10" s="4" customFormat="1" ht="24.95" customHeight="1">
      <c r="A18" s="167" t="s">
        <v>31</v>
      </c>
      <c r="B18" s="58">
        <v>44257</v>
      </c>
      <c r="C18" s="59" t="s">
        <v>36</v>
      </c>
      <c r="D18" s="60" t="s">
        <v>43</v>
      </c>
      <c r="E18" s="60">
        <v>80000</v>
      </c>
      <c r="F18" s="61" t="s">
        <v>46</v>
      </c>
      <c r="G18" s="61" t="s">
        <v>44</v>
      </c>
      <c r="H18" s="61" t="s">
        <v>45</v>
      </c>
      <c r="I18" s="73"/>
      <c r="J18" s="57">
        <v>0.53589120370370369</v>
      </c>
    </row>
    <row r="19" spans="1:10" s="4" customFormat="1" ht="24" customHeight="1">
      <c r="A19" s="167"/>
      <c r="B19" s="63">
        <v>44258</v>
      </c>
      <c r="C19" s="64" t="s">
        <v>36</v>
      </c>
      <c r="D19" s="56" t="s">
        <v>51</v>
      </c>
      <c r="E19" s="56">
        <v>118000</v>
      </c>
      <c r="F19" s="65" t="s">
        <v>50</v>
      </c>
      <c r="G19" s="65" t="s">
        <v>52</v>
      </c>
      <c r="H19" s="65" t="s">
        <v>53</v>
      </c>
      <c r="I19" s="66"/>
      <c r="J19" s="55">
        <v>0.52400462962962957</v>
      </c>
    </row>
    <row r="20" spans="1:10" s="4" customFormat="1" ht="24" customHeight="1">
      <c r="A20" s="167"/>
      <c r="B20" s="63">
        <v>44272</v>
      </c>
      <c r="C20" s="64" t="s">
        <v>36</v>
      </c>
      <c r="D20" s="56" t="s">
        <v>73</v>
      </c>
      <c r="E20" s="56">
        <v>88000</v>
      </c>
      <c r="F20" s="65" t="s">
        <v>76</v>
      </c>
      <c r="G20" s="65" t="s">
        <v>74</v>
      </c>
      <c r="H20" s="65" t="s">
        <v>75</v>
      </c>
      <c r="I20" s="66"/>
      <c r="J20" s="55">
        <v>0.53700231481481475</v>
      </c>
    </row>
    <row r="21" spans="1:10" s="4" customFormat="1" ht="24" customHeight="1">
      <c r="A21" s="167"/>
      <c r="B21" s="63">
        <v>44273</v>
      </c>
      <c r="C21" s="64" t="s">
        <v>36</v>
      </c>
      <c r="D21" s="56" t="s">
        <v>81</v>
      </c>
      <c r="E21" s="56">
        <v>114000</v>
      </c>
      <c r="F21" s="65" t="s">
        <v>61</v>
      </c>
      <c r="G21" s="65" t="s">
        <v>44</v>
      </c>
      <c r="H21" s="65" t="s">
        <v>45</v>
      </c>
      <c r="I21" s="66"/>
      <c r="J21" s="55">
        <v>0.85550925925925936</v>
      </c>
    </row>
    <row r="22" spans="1:10" s="4" customFormat="1" ht="24" customHeight="1">
      <c r="A22" s="167"/>
      <c r="B22" s="63">
        <v>44277</v>
      </c>
      <c r="C22" s="64" t="s">
        <v>36</v>
      </c>
      <c r="D22" s="56" t="s">
        <v>86</v>
      </c>
      <c r="E22" s="56">
        <v>80000</v>
      </c>
      <c r="F22" s="65" t="s">
        <v>61</v>
      </c>
      <c r="G22" s="65" t="s">
        <v>87</v>
      </c>
      <c r="H22" s="65" t="s">
        <v>88</v>
      </c>
      <c r="I22" s="66"/>
      <c r="J22" s="55">
        <v>0.55694444444444446</v>
      </c>
    </row>
    <row r="23" spans="1:10" s="4" customFormat="1" ht="24" customHeight="1">
      <c r="A23" s="167"/>
      <c r="B23" s="63">
        <v>44277</v>
      </c>
      <c r="C23" s="64" t="s">
        <v>36</v>
      </c>
      <c r="D23" s="56" t="s">
        <v>89</v>
      </c>
      <c r="E23" s="56">
        <v>120000</v>
      </c>
      <c r="F23" s="65" t="s">
        <v>61</v>
      </c>
      <c r="G23" s="65" t="s">
        <v>90</v>
      </c>
      <c r="H23" s="65" t="s">
        <v>91</v>
      </c>
      <c r="I23" s="66"/>
      <c r="J23" s="55">
        <v>0.80090277777777785</v>
      </c>
    </row>
    <row r="24" spans="1:10" s="4" customFormat="1" ht="24" customHeight="1">
      <c r="A24" s="167"/>
      <c r="B24" s="63">
        <v>44279</v>
      </c>
      <c r="C24" s="64" t="s">
        <v>36</v>
      </c>
      <c r="D24" s="56" t="s">
        <v>96</v>
      </c>
      <c r="E24" s="56">
        <v>120000</v>
      </c>
      <c r="F24" s="65" t="s">
        <v>97</v>
      </c>
      <c r="G24" s="65" t="s">
        <v>52</v>
      </c>
      <c r="H24" s="65" t="s">
        <v>53</v>
      </c>
      <c r="I24" s="66"/>
      <c r="J24" s="55">
        <v>0.52638888888888891</v>
      </c>
    </row>
    <row r="25" spans="1:10" s="4" customFormat="1" ht="24" customHeight="1">
      <c r="A25" s="167"/>
      <c r="B25" s="63">
        <v>44285</v>
      </c>
      <c r="C25" s="64" t="s">
        <v>36</v>
      </c>
      <c r="D25" s="56" t="s">
        <v>101</v>
      </c>
      <c r="E25" s="56">
        <v>120000</v>
      </c>
      <c r="F25" s="65" t="s">
        <v>61</v>
      </c>
      <c r="G25" s="65" t="s">
        <v>102</v>
      </c>
      <c r="H25" s="65" t="s">
        <v>103</v>
      </c>
      <c r="I25" s="66"/>
      <c r="J25" s="55">
        <v>0.53245370370370371</v>
      </c>
    </row>
    <row r="26" spans="1:10" s="4" customFormat="1" ht="24" customHeight="1">
      <c r="A26" s="167"/>
      <c r="B26" s="67">
        <v>44286</v>
      </c>
      <c r="C26" s="68" t="s">
        <v>36</v>
      </c>
      <c r="D26" s="69" t="s">
        <v>104</v>
      </c>
      <c r="E26" s="69">
        <v>120000</v>
      </c>
      <c r="F26" s="70" t="s">
        <v>107</v>
      </c>
      <c r="G26" s="70" t="s">
        <v>105</v>
      </c>
      <c r="H26" s="70" t="s">
        <v>106</v>
      </c>
      <c r="I26" s="71"/>
      <c r="J26" s="72">
        <v>0.83344907407407398</v>
      </c>
    </row>
    <row r="27" spans="1:10" s="4" customFormat="1" ht="24.95" customHeight="1">
      <c r="A27" s="167"/>
      <c r="B27" s="30"/>
      <c r="C27" s="31"/>
      <c r="D27" s="23" t="s">
        <v>112</v>
      </c>
      <c r="E27" s="24">
        <f>SUM(E18:E26)</f>
        <v>960000</v>
      </c>
      <c r="F27" s="28"/>
      <c r="G27" s="28"/>
      <c r="H27" s="28"/>
      <c r="I27" s="25">
        <f>E27/E4</f>
        <v>0.40660736975857686</v>
      </c>
      <c r="J27" s="32"/>
    </row>
    <row r="28" spans="1:10" s="4" customFormat="1" ht="24.95" customHeight="1">
      <c r="A28" s="167" t="s">
        <v>37</v>
      </c>
      <c r="B28" s="19"/>
      <c r="C28" s="41"/>
      <c r="D28" s="18" t="s">
        <v>108</v>
      </c>
      <c r="E28" s="42"/>
      <c r="F28" s="45"/>
      <c r="G28" s="43"/>
      <c r="H28" s="43"/>
      <c r="I28" s="22"/>
      <c r="J28" s="21"/>
    </row>
    <row r="29" spans="1:10" s="4" customFormat="1" ht="24.95" customHeight="1">
      <c r="A29" s="167"/>
      <c r="B29" s="30"/>
      <c r="C29" s="33"/>
      <c r="D29" s="23" t="s">
        <v>113</v>
      </c>
      <c r="E29" s="24">
        <f>SUM(E28:E28)</f>
        <v>0</v>
      </c>
      <c r="F29" s="28"/>
      <c r="G29" s="28"/>
      <c r="H29" s="28"/>
      <c r="I29" s="25">
        <f>E29/E4</f>
        <v>0</v>
      </c>
      <c r="J29" s="34"/>
    </row>
  </sheetData>
  <mergeCells count="6">
    <mergeCell ref="A28:A29"/>
    <mergeCell ref="A1:J1"/>
    <mergeCell ref="A2:B2"/>
    <mergeCell ref="E2:I2"/>
    <mergeCell ref="A5:A17"/>
    <mergeCell ref="A18:A27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총장실 업무추진비 집행 내역</vt:lpstr>
      <vt:lpstr>세부 집행 내역(10월)</vt:lpstr>
      <vt:lpstr>세부 집행 내역(9월)</vt:lpstr>
      <vt:lpstr>세부 집행 내역(8월)</vt:lpstr>
      <vt:lpstr>세부 집행 내역(6월)</vt:lpstr>
      <vt:lpstr>세부 집행 내역(7월)</vt:lpstr>
      <vt:lpstr>세부 집행 내역(5월)</vt:lpstr>
      <vt:lpstr>세부 집행 내역(4월)</vt:lpstr>
      <vt:lpstr>세부 집행 내역(3월)</vt:lpstr>
      <vt:lpstr>Sheet2</vt:lpstr>
      <vt:lpstr>'총장실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2021-03-05T05:41:46Z</cp:lastPrinted>
  <dcterms:created xsi:type="dcterms:W3CDTF">2005-11-02T02:05:06Z</dcterms:created>
  <dcterms:modified xsi:type="dcterms:W3CDTF">2021-11-02T02:50:54Z</dcterms:modified>
</cp:coreProperties>
</file>