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비서실(최병욱)\비서실 운영비\업무추진비\2022학년도\공개내역(홈피 게시)\"/>
    </mc:Choice>
  </mc:AlternateContent>
  <bookViews>
    <workbookView xWindow="-480" yWindow="-120" windowWidth="15360" windowHeight="8835" activeTab="1"/>
  </bookViews>
  <sheets>
    <sheet name="총장실 업무추진비 집행 내역" sheetId="5" r:id="rId1"/>
    <sheet name="세부 집행 내역(3월)" sheetId="18" r:id="rId2"/>
    <sheet name="Sheet2" sheetId="8" state="hidden" r:id="rId3"/>
  </sheets>
  <definedNames>
    <definedName name="_xlnm._FilterDatabase" localSheetId="1" hidden="1">'세부 집행 내역(3월)'!#REF!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E20" i="5" l="1"/>
  <c r="C20" i="5"/>
  <c r="E4" i="18"/>
  <c r="E19" i="18"/>
  <c r="E24" i="18"/>
  <c r="E26" i="18" l="1"/>
  <c r="D12" i="5"/>
  <c r="B12" i="5"/>
  <c r="I26" i="18" l="1"/>
  <c r="I24" i="18"/>
  <c r="I19" i="18" l="1"/>
  <c r="D7" i="5"/>
  <c r="J7" i="5" s="1"/>
  <c r="I4" i="18"/>
  <c r="H7" i="5" l="1"/>
  <c r="F5" i="8" l="1"/>
  <c r="D5" i="8"/>
  <c r="F4" i="8"/>
  <c r="F16" i="8" s="1"/>
  <c r="D4" i="8"/>
  <c r="D16" i="8" s="1"/>
  <c r="H16" i="8"/>
  <c r="G16" i="8"/>
  <c r="E16" i="8"/>
  <c r="C16" i="8"/>
  <c r="B16" i="8"/>
  <c r="I5" i="8"/>
  <c r="I4" i="8"/>
  <c r="I16" i="8" s="1"/>
  <c r="J5" i="8" l="1"/>
  <c r="K5" i="8" s="1"/>
  <c r="J4" i="8"/>
  <c r="J16" i="8" s="1"/>
  <c r="K4" i="8" l="1"/>
  <c r="K16" i="8" s="1"/>
  <c r="G32" i="5" l="1"/>
  <c r="F32" i="5"/>
  <c r="E32" i="5"/>
  <c r="D32" i="5"/>
  <c r="C32" i="5"/>
  <c r="H20" i="5"/>
  <c r="H32" i="5" s="1"/>
  <c r="H12" i="5"/>
  <c r="B13" i="5" s="1"/>
  <c r="I20" i="5" l="1"/>
  <c r="I32" i="5" s="1"/>
  <c r="B32" i="5"/>
  <c r="F13" i="5"/>
  <c r="D13" i="5"/>
  <c r="H13" i="5" l="1"/>
</calcChain>
</file>

<file path=xl/sharedStrings.xml><?xml version="1.0" encoding="utf-8"?>
<sst xmlns="http://schemas.openxmlformats.org/spreadsheetml/2006/main" count="178" uniqueCount="134">
  <si>
    <t>3월</t>
  </si>
  <si>
    <t>4월</t>
  </si>
  <si>
    <t>5월</t>
  </si>
  <si>
    <t>6월</t>
  </si>
  <si>
    <t>7월</t>
  </si>
  <si>
    <t>8월</t>
  </si>
  <si>
    <t>9월</t>
  </si>
  <si>
    <t>10월</t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</si>
  <si>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</si>
  <si>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</si>
  <si>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</si>
  <si>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</si>
  <si>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</si>
  <si>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</si>
  <si>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</si>
  <si>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</si>
  <si>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</si>
  <si>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</si>
  <si>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</si>
  <si>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</si>
  <si>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</si>
  <si>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</si>
  <si>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</si>
  <si>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</si>
  <si>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</si>
  <si>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</si>
  <si>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</si>
  <si>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</si>
  <si>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</si>
  <si>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</si>
  <si>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</si>
  <si>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</si>
  <si>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</si>
  <si>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</si>
  <si>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</si>
  <si>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</si>
  <si>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</si>
  <si>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</si>
  <si>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</si>
  <si>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</si>
  <si>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</si>
  <si>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</si>
  <si>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춘수사</t>
    <phoneticPr fontId="2" type="noConversion"/>
  </si>
  <si>
    <t>042-825-9033</t>
    <phoneticPr fontId="2" type="noConversion"/>
  </si>
  <si>
    <t>총장 등 6명</t>
    <phoneticPr fontId="2" type="noConversion"/>
  </si>
  <si>
    <t>천년의정원</t>
    <phoneticPr fontId="2" type="noConversion"/>
  </si>
  <si>
    <t>042-485-1796</t>
    <phoneticPr fontId="2" type="noConversion"/>
  </si>
  <si>
    <t>더함뜰</t>
    <phoneticPr fontId="2" type="noConversion"/>
  </si>
  <si>
    <t>042-823-9293</t>
    <phoneticPr fontId="2" type="noConversion"/>
  </si>
  <si>
    <t>총장 등 3명</t>
    <phoneticPr fontId="2" type="noConversion"/>
  </si>
  <si>
    <t>정부재정지원사업 관련 업무협의</t>
    <phoneticPr fontId="2" type="noConversion"/>
  </si>
  <si>
    <t>-</t>
    <phoneticPr fontId="2" type="noConversion"/>
  </si>
  <si>
    <t>소                   계(0건)</t>
    <phoneticPr fontId="2" type="noConversion"/>
  </si>
  <si>
    <t>법인카드</t>
  </si>
  <si>
    <t>유성복집</t>
    <phoneticPr fontId="2" type="noConversion"/>
  </si>
  <si>
    <t>042-823-5388</t>
    <phoneticPr fontId="2" type="noConversion"/>
  </si>
  <si>
    <t>도시공학과 현안 업무협의</t>
    <phoneticPr fontId="2" type="noConversion"/>
  </si>
  <si>
    <t>예산</t>
    <phoneticPr fontId="2" type="noConversion"/>
  </si>
  <si>
    <t>대내</t>
    <phoneticPr fontId="2" type="noConversion"/>
  </si>
  <si>
    <t>대외</t>
    <phoneticPr fontId="2" type="noConversion"/>
  </si>
  <si>
    <t>격려</t>
    <phoneticPr fontId="2" type="noConversion"/>
  </si>
  <si>
    <t>계</t>
    <phoneticPr fontId="2" type="noConversion"/>
  </si>
  <si>
    <t>잔액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</si>
  <si>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</si>
  <si>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</si>
  <si>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</si>
  <si>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</si>
  <si>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</si>
  <si>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 xml:space="preserve">8월 </t>
    <phoneticPr fontId="2" type="noConversion"/>
  </si>
  <si>
    <t>9월</t>
    <phoneticPr fontId="2" type="noConversion"/>
  </si>
  <si>
    <t>10월</t>
    <phoneticPr fontId="2" type="noConversion"/>
  </si>
  <si>
    <t>여정</t>
    <phoneticPr fontId="2" type="noConversion"/>
  </si>
  <si>
    <t>042-825-3337</t>
    <phoneticPr fontId="2" type="noConversion"/>
  </si>
  <si>
    <t>연향</t>
    <phoneticPr fontId="2" type="noConversion"/>
  </si>
  <si>
    <t>042-476-8800</t>
    <phoneticPr fontId="2" type="noConversion"/>
  </si>
  <si>
    <t>삼복가든</t>
    <phoneticPr fontId="2" type="noConversion"/>
  </si>
  <si>
    <t>경복궁</t>
    <phoneticPr fontId="2" type="noConversion"/>
  </si>
  <si>
    <t>042-488-5555</t>
    <phoneticPr fontId="2" type="noConversion"/>
  </si>
  <si>
    <t>소                   계 (4건)</t>
    <phoneticPr fontId="2" type="noConversion"/>
  </si>
  <si>
    <t>총장 등 5명</t>
    <phoneticPr fontId="2" type="noConversion"/>
  </si>
  <si>
    <t>기통찬장어</t>
    <phoneticPr fontId="2" type="noConversion"/>
  </si>
  <si>
    <t>042-822-5892</t>
    <phoneticPr fontId="2" type="noConversion"/>
  </si>
  <si>
    <t>총장, 학과교수 등 5명</t>
    <phoneticPr fontId="2" type="noConversion"/>
  </si>
  <si>
    <t>총장, 교수회장 등 6명</t>
    <phoneticPr fontId="2" type="noConversion"/>
  </si>
  <si>
    <t>공학교육혁신센터 현안 논의</t>
    <phoneticPr fontId="2" type="noConversion"/>
  </si>
  <si>
    <t>리엔차이</t>
    <phoneticPr fontId="2" type="noConversion"/>
  </si>
  <si>
    <t>042-824-4499</t>
    <phoneticPr fontId="2" type="noConversion"/>
  </si>
  <si>
    <t>총장, 센터장 등 6명</t>
    <phoneticPr fontId="2" type="noConversion"/>
  </si>
  <si>
    <t>042-822-6170</t>
    <phoneticPr fontId="2" type="noConversion"/>
  </si>
  <si>
    <t>2022년 3월(총장실) 업무추진비 세부 집행 내역</t>
    <phoneticPr fontId="2" type="noConversion"/>
  </si>
  <si>
    <t>(기간 : 2022.03.01.~2022.03.31.)</t>
    <phoneticPr fontId="2" type="noConversion"/>
  </si>
  <si>
    <t>2022년 3월 (총장실) 업무추진비 집행 내역</t>
    <phoneticPr fontId="2" type="noConversion"/>
  </si>
  <si>
    <t>예산액</t>
    <phoneticPr fontId="2" type="noConversion"/>
  </si>
  <si>
    <t>3월 집행</t>
    <phoneticPr fontId="2" type="noConversion"/>
  </si>
  <si>
    <t>집행 누계</t>
    <phoneticPr fontId="2" type="noConversion"/>
  </si>
  <si>
    <t>집행 내역 (예산액 : 36,000,000원)</t>
    <phoneticPr fontId="2" type="noConversion"/>
  </si>
  <si>
    <t>설비공학과 현안 논의</t>
    <phoneticPr fontId="2" type="noConversion"/>
  </si>
  <si>
    <t>총장, 학과교수 등 6명</t>
    <phoneticPr fontId="2" type="noConversion"/>
  </si>
  <si>
    <t>대학 교양교육 관련 대교협 업무협의</t>
    <phoneticPr fontId="2" type="noConversion"/>
  </si>
  <si>
    <t>총장, 대교협 사무총장 등 6명</t>
    <phoneticPr fontId="2" type="noConversion"/>
  </si>
  <si>
    <t>시각디자인학과 현안 논의</t>
    <phoneticPr fontId="2" type="noConversion"/>
  </si>
  <si>
    <t>중점연구소사업단 현안 논의</t>
    <phoneticPr fontId="2" type="noConversion"/>
  </si>
  <si>
    <t>총장, 사업단장 등 5명</t>
    <phoneticPr fontId="2" type="noConversion"/>
  </si>
  <si>
    <t>노마드칼리지 현안 논의</t>
    <phoneticPr fontId="2" type="noConversion"/>
  </si>
  <si>
    <t>총장, 학장, 학과교수 등 6명</t>
    <phoneticPr fontId="2" type="noConversion"/>
  </si>
  <si>
    <t>2022 대학발전전략 간담회 주요안건 사전 협의</t>
    <phoneticPr fontId="2" type="noConversion"/>
  </si>
  <si>
    <t>가데나</t>
    <phoneticPr fontId="2" type="noConversion"/>
  </si>
  <si>
    <t>042-823-5757</t>
    <phoneticPr fontId="2" type="noConversion"/>
  </si>
  <si>
    <t>LINC 3.0 사업계획서 집필 교직원 격려 간담회</t>
    <phoneticPr fontId="2" type="noConversion"/>
  </si>
  <si>
    <t>총장, 산학부총장 등 6명</t>
    <phoneticPr fontId="2" type="noConversion"/>
  </si>
  <si>
    <t>어느날</t>
    <phoneticPr fontId="2" type="noConversion"/>
  </si>
  <si>
    <t>042-822-0099</t>
    <phoneticPr fontId="2" type="noConversion"/>
  </si>
  <si>
    <t>총장, 관련 보직자 등 3명</t>
    <phoneticPr fontId="2" type="noConversion"/>
  </si>
  <si>
    <t>DSC공유대학 마이크로디그리과정 관련 논의</t>
    <phoneticPr fontId="2" type="noConversion"/>
  </si>
  <si>
    <t>총장, 관련 교수 등 5명</t>
    <phoneticPr fontId="2" type="noConversion"/>
  </si>
  <si>
    <t>교원 업적평가 관련 논의</t>
    <phoneticPr fontId="2" type="noConversion"/>
  </si>
  <si>
    <t>유메노스시</t>
    <phoneticPr fontId="2" type="noConversion"/>
  </si>
  <si>
    <t>042-826-1557</t>
    <phoneticPr fontId="2" type="noConversion"/>
  </si>
  <si>
    <t>전입 직원 격려 간담회</t>
    <phoneticPr fontId="2" type="noConversion"/>
  </si>
  <si>
    <t>총장, 사무국장 등 6명</t>
    <phoneticPr fontId="2" type="noConversion"/>
  </si>
  <si>
    <t>학과평가 관련 논의</t>
    <phoneticPr fontId="2" type="noConversion"/>
  </si>
  <si>
    <t>총장, 기획처장 등 5명</t>
    <phoneticPr fontId="2" type="noConversion"/>
  </si>
  <si>
    <t>대학출입 지역언론사 간담회</t>
    <phoneticPr fontId="2" type="noConversion"/>
  </si>
  <si>
    <t>대학 미래위원회 외부위원 간담회</t>
    <phoneticPr fontId="2" type="noConversion"/>
  </si>
  <si>
    <t>총장, 외부위원 등 6명</t>
    <phoneticPr fontId="2" type="noConversion"/>
  </si>
  <si>
    <t>지역국립대와 공동교육과정 관련 업무협의</t>
    <phoneticPr fontId="2" type="noConversion"/>
  </si>
  <si>
    <t>오송한우촌식당</t>
    <phoneticPr fontId="2" type="noConversion"/>
  </si>
  <si>
    <t>043-231-8830</t>
    <phoneticPr fontId="2" type="noConversion"/>
  </si>
  <si>
    <t>알밤가든</t>
    <phoneticPr fontId="2" type="noConversion"/>
  </si>
  <si>
    <t>042-822-3523</t>
    <phoneticPr fontId="2" type="noConversion"/>
  </si>
  <si>
    <t>교수회 현안 논의</t>
    <phoneticPr fontId="2" type="noConversion"/>
  </si>
  <si>
    <t>법인카드</t>
    <phoneticPr fontId="2" type="noConversion"/>
  </si>
  <si>
    <t>소                   계 (14건)</t>
    <phoneticPr fontId="2" type="noConversion"/>
  </si>
  <si>
    <t>합                   계(18건)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</si>
</sst>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h:mm:ss;@"/>
    <numFmt numFmtId="178" formatCode="#,##0,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3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41" fontId="18" fillId="0" borderId="15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horizontal="lef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41" fontId="18" fillId="0" borderId="13" xfId="2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center" vertical="center" shrinkToFit="1"/>
    </xf>
    <xf numFmtId="0" fontId="18" fillId="0" borderId="11" xfId="8" applyFont="1" applyBorder="1" applyAlignment="1">
      <alignment horizontal="center" vertical="center" shrinkToFit="1"/>
    </xf>
    <xf numFmtId="10" fontId="14" fillId="0" borderId="1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9" xfId="2" applyNumberFormat="1" applyFont="1" applyBorder="1" applyAlignment="1">
      <alignment horizontal="center" vertical="center"/>
    </xf>
    <xf numFmtId="178" fontId="13" fillId="0" borderId="1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8" fillId="0" borderId="10" xfId="2" applyNumberFormat="1" applyFont="1" applyFill="1" applyBorder="1" applyAlignment="1">
      <alignment horizontal="center" vertical="center" shrinkToFit="1"/>
    </xf>
    <xf numFmtId="41" fontId="18" fillId="0" borderId="10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4" fontId="18" fillId="0" borderId="15" xfId="2" applyNumberFormat="1" applyFont="1" applyFill="1" applyBorder="1" applyAlignment="1">
      <alignment horizontal="center" vertical="center" shrinkToFit="1"/>
    </xf>
    <xf numFmtId="14" fontId="18" fillId="0" borderId="16" xfId="2" applyNumberFormat="1" applyFont="1" applyFill="1" applyBorder="1" applyAlignment="1">
      <alignment horizontal="center" vertical="center" shrinkToFi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zoomScaleNormal="100" workbookViewId="0">
      <selection activeCell="M7" sqref="M7"/>
    </sheetView>
  </sheetViews>
  <sheetFormatPr defaultRowHeight="13.5"/>
  <cols>
    <col min="1" max="1" width="8.33203125" style="6" customWidth="1"/>
    <col min="2" max="7" width="10" style="6" customWidth="1"/>
    <col min="8" max="8" width="9" style="6" customWidth="1"/>
    <col min="9" max="9" width="13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77" t="s">
        <v>19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78" t="s">
        <v>39</v>
      </c>
      <c r="K5" s="78"/>
    </row>
    <row r="6" spans="1:11" ht="26.25" customHeight="1">
      <c r="A6" s="79" t="s">
        <v>92</v>
      </c>
      <c r="B6" s="79"/>
      <c r="C6" s="79"/>
      <c r="D6" s="79" t="s">
        <v>93</v>
      </c>
      <c r="E6" s="79"/>
      <c r="F6" s="80" t="s">
        <v>94</v>
      </c>
      <c r="G6" s="79"/>
      <c r="H6" s="81" t="s">
        <v>20</v>
      </c>
      <c r="I6" s="82"/>
      <c r="J6" s="79" t="s">
        <v>8</v>
      </c>
      <c r="K6" s="79"/>
    </row>
    <row r="7" spans="1:11" ht="26.25" customHeight="1">
      <c r="A7" s="92">
        <v>36000000</v>
      </c>
      <c r="B7" s="92"/>
      <c r="C7" s="92"/>
      <c r="D7" s="92">
        <f>'세부 집행 내역(3월)'!E4</f>
        <v>2449620</v>
      </c>
      <c r="E7" s="92"/>
      <c r="F7" s="92">
        <v>0</v>
      </c>
      <c r="G7" s="92"/>
      <c r="H7" s="90">
        <f>A7-D7-F7</f>
        <v>33550380</v>
      </c>
      <c r="I7" s="91"/>
      <c r="J7" s="93">
        <f>(D7+F7)/A7</f>
        <v>6.8044999999999994E-2</v>
      </c>
      <c r="K7" s="94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77" t="s">
        <v>10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78" t="s">
        <v>39</v>
      </c>
      <c r="K10" s="78"/>
    </row>
    <row r="11" spans="1:11" ht="34.5" customHeight="1">
      <c r="A11" s="45" t="s">
        <v>11</v>
      </c>
      <c r="B11" s="86" t="s">
        <v>29</v>
      </c>
      <c r="C11" s="87"/>
      <c r="D11" s="86" t="s">
        <v>30</v>
      </c>
      <c r="E11" s="87"/>
      <c r="F11" s="88" t="s">
        <v>36</v>
      </c>
      <c r="G11" s="89"/>
      <c r="H11" s="86" t="s">
        <v>32</v>
      </c>
      <c r="I11" s="87"/>
      <c r="J11" s="87" t="s">
        <v>33</v>
      </c>
      <c r="K11" s="87"/>
    </row>
    <row r="12" spans="1:11" ht="26.25" customHeight="1">
      <c r="A12" s="15" t="s">
        <v>37</v>
      </c>
      <c r="B12" s="97">
        <f>'세부 집행 내역(3월)'!E19</f>
        <v>1863500</v>
      </c>
      <c r="C12" s="98"/>
      <c r="D12" s="97">
        <f>'세부 집행 내역(3월)'!E24</f>
        <v>586120</v>
      </c>
      <c r="E12" s="98"/>
      <c r="F12" s="97">
        <v>0</v>
      </c>
      <c r="G12" s="98"/>
      <c r="H12" s="97">
        <f>SUM(B12:G12)</f>
        <v>2449620</v>
      </c>
      <c r="I12" s="98"/>
      <c r="J12" s="103"/>
      <c r="K12" s="104"/>
    </row>
    <row r="13" spans="1:11" s="8" customFormat="1" ht="26.25" customHeight="1">
      <c r="A13" s="15" t="s">
        <v>38</v>
      </c>
      <c r="B13" s="95">
        <f>B12/H12</f>
        <v>0.76073023571002851</v>
      </c>
      <c r="C13" s="96"/>
      <c r="D13" s="95">
        <f>D12/H12</f>
        <v>0.23926976428997151</v>
      </c>
      <c r="E13" s="96"/>
      <c r="F13" s="95">
        <f>F12/H12</f>
        <v>0</v>
      </c>
      <c r="G13" s="96"/>
      <c r="H13" s="95">
        <f>SUM(B13:G13)</f>
        <v>1</v>
      </c>
      <c r="I13" s="96"/>
      <c r="J13" s="105"/>
      <c r="K13" s="105"/>
    </row>
    <row r="14" spans="1:11" ht="16.5">
      <c r="A14" s="13"/>
      <c r="B14" s="40"/>
      <c r="C14" s="40"/>
      <c r="D14" s="40"/>
      <c r="E14" s="40"/>
      <c r="F14" s="40"/>
      <c r="G14" s="40"/>
      <c r="H14" s="40"/>
      <c r="I14" s="40"/>
      <c r="J14" s="13"/>
      <c r="K14" s="13"/>
    </row>
    <row r="15" spans="1:11" s="7" customFormat="1" ht="20.25">
      <c r="A15" s="77" t="s">
        <v>13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78"/>
      <c r="K16" s="78"/>
    </row>
    <row r="17" spans="1:12" ht="27" customHeight="1">
      <c r="A17" s="79" t="s">
        <v>11</v>
      </c>
      <c r="B17" s="81" t="s">
        <v>95</v>
      </c>
      <c r="C17" s="85"/>
      <c r="D17" s="85"/>
      <c r="E17" s="85"/>
      <c r="F17" s="85"/>
      <c r="G17" s="85"/>
      <c r="H17" s="99" t="s">
        <v>22</v>
      </c>
      <c r="I17" s="100"/>
      <c r="J17" s="79" t="s">
        <v>34</v>
      </c>
      <c r="K17" s="79"/>
    </row>
    <row r="18" spans="1:12" ht="33" customHeight="1">
      <c r="A18" s="79"/>
      <c r="B18" s="80" t="s">
        <v>29</v>
      </c>
      <c r="C18" s="79"/>
      <c r="D18" s="80" t="s">
        <v>30</v>
      </c>
      <c r="E18" s="79"/>
      <c r="F18" s="83" t="s">
        <v>36</v>
      </c>
      <c r="G18" s="84"/>
      <c r="H18" s="101"/>
      <c r="I18" s="102"/>
      <c r="J18" s="79"/>
      <c r="K18" s="79"/>
    </row>
    <row r="19" spans="1:12" ht="22.5" customHeight="1">
      <c r="A19" s="79"/>
      <c r="B19" s="15" t="s">
        <v>14</v>
      </c>
      <c r="C19" s="15" t="s">
        <v>37</v>
      </c>
      <c r="D19" s="15" t="s">
        <v>14</v>
      </c>
      <c r="E19" s="15" t="s">
        <v>37</v>
      </c>
      <c r="F19" s="15" t="s">
        <v>14</v>
      </c>
      <c r="G19" s="15" t="s">
        <v>37</v>
      </c>
      <c r="H19" s="15" t="s">
        <v>21</v>
      </c>
      <c r="I19" s="15" t="s">
        <v>37</v>
      </c>
      <c r="J19" s="46"/>
      <c r="K19" s="46"/>
    </row>
    <row r="20" spans="1:12" ht="21" customHeight="1">
      <c r="A20" s="15" t="s">
        <v>0</v>
      </c>
      <c r="B20" s="38">
        <v>14</v>
      </c>
      <c r="C20" s="38">
        <f>'세부 집행 내역(3월)'!E19</f>
        <v>1863500</v>
      </c>
      <c r="D20" s="38">
        <v>4</v>
      </c>
      <c r="E20" s="38">
        <f>'세부 집행 내역(3월)'!E24</f>
        <v>586120</v>
      </c>
      <c r="F20" s="38">
        <v>0</v>
      </c>
      <c r="G20" s="38">
        <v>0</v>
      </c>
      <c r="H20" s="38">
        <f>B20+D20+F20</f>
        <v>18</v>
      </c>
      <c r="I20" s="38">
        <f>+C20+E20+G20</f>
        <v>2449620</v>
      </c>
      <c r="J20" s="41"/>
      <c r="K20" s="42"/>
      <c r="L20" s="11"/>
    </row>
    <row r="21" spans="1:12" ht="21" customHeight="1">
      <c r="A21" s="15" t="s">
        <v>1</v>
      </c>
      <c r="B21" s="38"/>
      <c r="C21" s="38"/>
      <c r="D21" s="38"/>
      <c r="E21" s="38"/>
      <c r="F21" s="38"/>
      <c r="G21" s="38"/>
      <c r="H21" s="38"/>
      <c r="I21" s="38"/>
      <c r="J21" s="41"/>
      <c r="K21" s="42"/>
      <c r="L21" s="11"/>
    </row>
    <row r="22" spans="1:12" ht="21" customHeight="1">
      <c r="A22" s="15" t="s">
        <v>2</v>
      </c>
      <c r="B22" s="38"/>
      <c r="C22" s="38"/>
      <c r="D22" s="38"/>
      <c r="E22" s="38"/>
      <c r="F22" s="38"/>
      <c r="G22" s="38"/>
      <c r="H22" s="38"/>
      <c r="I22" s="38"/>
      <c r="J22" s="41"/>
      <c r="K22" s="42"/>
      <c r="L22" s="11"/>
    </row>
    <row r="23" spans="1:12" ht="21" customHeight="1">
      <c r="A23" s="15" t="s">
        <v>3</v>
      </c>
      <c r="B23" s="38"/>
      <c r="C23" s="38"/>
      <c r="D23" s="38"/>
      <c r="E23" s="38"/>
      <c r="F23" s="38"/>
      <c r="G23" s="38"/>
      <c r="H23" s="38"/>
      <c r="I23" s="38"/>
      <c r="J23" s="41"/>
      <c r="K23" s="42"/>
      <c r="L23" s="11"/>
    </row>
    <row r="24" spans="1:12" ht="21" customHeight="1">
      <c r="A24" s="15" t="s">
        <v>4</v>
      </c>
      <c r="B24" s="38"/>
      <c r="C24" s="38"/>
      <c r="D24" s="38"/>
      <c r="E24" s="38"/>
      <c r="F24" s="38"/>
      <c r="G24" s="38"/>
      <c r="H24" s="38"/>
      <c r="I24" s="38"/>
      <c r="J24" s="41"/>
      <c r="K24" s="42"/>
      <c r="L24" s="11"/>
    </row>
    <row r="25" spans="1:12" ht="21" customHeight="1">
      <c r="A25" s="15" t="s">
        <v>5</v>
      </c>
      <c r="B25" s="38"/>
      <c r="C25" s="38"/>
      <c r="D25" s="38"/>
      <c r="E25" s="38"/>
      <c r="F25" s="38"/>
      <c r="G25" s="38"/>
      <c r="H25" s="38"/>
      <c r="I25" s="38"/>
      <c r="J25" s="41"/>
      <c r="K25" s="42"/>
      <c r="L25" s="11"/>
    </row>
    <row r="26" spans="1:12" ht="21" customHeight="1">
      <c r="A26" s="15" t="s">
        <v>6</v>
      </c>
      <c r="B26" s="38"/>
      <c r="C26" s="38"/>
      <c r="D26" s="38"/>
      <c r="E26" s="38"/>
      <c r="F26" s="38"/>
      <c r="G26" s="38"/>
      <c r="H26" s="38"/>
      <c r="I26" s="38"/>
      <c r="J26" s="41"/>
      <c r="K26" s="42"/>
      <c r="L26" s="11"/>
    </row>
    <row r="27" spans="1:12" ht="21" customHeight="1">
      <c r="A27" s="15" t="s">
        <v>7</v>
      </c>
      <c r="B27" s="38"/>
      <c r="C27" s="38"/>
      <c r="D27" s="38"/>
      <c r="E27" s="38"/>
      <c r="F27" s="38"/>
      <c r="G27" s="38"/>
      <c r="H27" s="38"/>
      <c r="I27" s="38"/>
      <c r="J27" s="41"/>
      <c r="K27" s="42"/>
      <c r="L27" s="11"/>
    </row>
    <row r="28" spans="1:12" ht="21" customHeight="1">
      <c r="A28" s="15" t="s">
        <v>17</v>
      </c>
      <c r="B28" s="38"/>
      <c r="C28" s="38"/>
      <c r="D28" s="38"/>
      <c r="E28" s="38"/>
      <c r="F28" s="38"/>
      <c r="G28" s="38"/>
      <c r="H28" s="38"/>
      <c r="I28" s="38"/>
      <c r="J28" s="41"/>
      <c r="K28" s="42"/>
      <c r="L28" s="11"/>
    </row>
    <row r="29" spans="1:12" ht="21" customHeight="1">
      <c r="A29" s="15" t="s">
        <v>18</v>
      </c>
      <c r="B29" s="38"/>
      <c r="C29" s="38"/>
      <c r="D29" s="38"/>
      <c r="E29" s="38"/>
      <c r="F29" s="38"/>
      <c r="G29" s="38"/>
      <c r="H29" s="38"/>
      <c r="I29" s="38"/>
      <c r="J29" s="41"/>
      <c r="K29" s="42"/>
      <c r="L29" s="11"/>
    </row>
    <row r="30" spans="1:12" ht="21" customHeight="1">
      <c r="A30" s="15" t="s">
        <v>15</v>
      </c>
      <c r="B30" s="38"/>
      <c r="C30" s="38"/>
      <c r="D30" s="38"/>
      <c r="E30" s="38"/>
      <c r="F30" s="38"/>
      <c r="G30" s="38"/>
      <c r="H30" s="38"/>
      <c r="I30" s="38"/>
      <c r="J30" s="41"/>
      <c r="K30" s="41"/>
    </row>
    <row r="31" spans="1:12" ht="21" customHeight="1">
      <c r="A31" s="15" t="s">
        <v>16</v>
      </c>
      <c r="B31" s="38"/>
      <c r="C31" s="38"/>
      <c r="D31" s="38"/>
      <c r="E31" s="38"/>
      <c r="F31" s="38"/>
      <c r="G31" s="38"/>
      <c r="H31" s="38"/>
      <c r="I31" s="38"/>
      <c r="J31" s="41"/>
      <c r="K31" s="41"/>
    </row>
    <row r="32" spans="1:12" ht="26.25" customHeight="1">
      <c r="A32" s="43" t="s">
        <v>40</v>
      </c>
      <c r="B32" s="44">
        <f t="shared" ref="B32:I32" si="0">SUM(B20:B31)</f>
        <v>14</v>
      </c>
      <c r="C32" s="44">
        <f t="shared" si="0"/>
        <v>1863500</v>
      </c>
      <c r="D32" s="44">
        <f t="shared" si="0"/>
        <v>4</v>
      </c>
      <c r="E32" s="44">
        <f t="shared" si="0"/>
        <v>586120</v>
      </c>
      <c r="F32" s="44">
        <f t="shared" si="0"/>
        <v>0</v>
      </c>
      <c r="G32" s="44">
        <f t="shared" si="0"/>
        <v>0</v>
      </c>
      <c r="H32" s="44">
        <f t="shared" si="0"/>
        <v>18</v>
      </c>
      <c r="I32" s="44">
        <f t="shared" si="0"/>
        <v>2449620</v>
      </c>
      <c r="J32" s="41"/>
      <c r="K32" s="41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6"/>
  <sheetViews>
    <sheetView tabSelected="1" view="pageBreakPreview" zoomScaleNormal="100" zoomScaleSheetLayoutView="100" workbookViewId="0">
      <selection activeCell="D14" sqref="D14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07" t="s">
        <v>89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>
      <c r="A2" s="108" t="s">
        <v>90</v>
      </c>
      <c r="B2" s="108"/>
      <c r="C2" s="13"/>
      <c r="D2" s="14"/>
      <c r="E2" s="109"/>
      <c r="F2" s="109"/>
      <c r="G2" s="109"/>
      <c r="H2" s="109"/>
      <c r="I2" s="109"/>
      <c r="J2" s="47" t="s">
        <v>41</v>
      </c>
    </row>
    <row r="3" spans="1:10" s="10" customFormat="1" ht="24" customHeight="1">
      <c r="A3" s="75" t="s">
        <v>11</v>
      </c>
      <c r="B3" s="75" t="s">
        <v>23</v>
      </c>
      <c r="C3" s="75" t="s">
        <v>11</v>
      </c>
      <c r="D3" s="7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133</v>
      </c>
      <c r="E4" s="32">
        <f>E19+E24</f>
        <v>2449620</v>
      </c>
      <c r="F4" s="33"/>
      <c r="G4" s="33"/>
      <c r="H4" s="33"/>
      <c r="I4" s="34">
        <f>I19+I24+I26</f>
        <v>1</v>
      </c>
      <c r="J4" s="32"/>
    </row>
    <row r="5" spans="1:10" s="4" customFormat="1" ht="24" customHeight="1">
      <c r="A5" s="110" t="s">
        <v>29</v>
      </c>
      <c r="B5" s="114">
        <v>44622</v>
      </c>
      <c r="C5" s="71" t="s">
        <v>35</v>
      </c>
      <c r="D5" s="115" t="s">
        <v>96</v>
      </c>
      <c r="E5" s="65">
        <v>180000</v>
      </c>
      <c r="F5" s="52" t="s">
        <v>97</v>
      </c>
      <c r="G5" s="116" t="s">
        <v>54</v>
      </c>
      <c r="H5" s="116" t="s">
        <v>55</v>
      </c>
      <c r="I5" s="53"/>
      <c r="J5" s="50">
        <v>0.53893518518518524</v>
      </c>
    </row>
    <row r="6" spans="1:10" s="4" customFormat="1" ht="24" customHeight="1">
      <c r="A6" s="111"/>
      <c r="B6" s="117">
        <v>44623</v>
      </c>
      <c r="C6" s="72" t="s">
        <v>53</v>
      </c>
      <c r="D6" s="49" t="s">
        <v>84</v>
      </c>
      <c r="E6" s="65">
        <v>163000</v>
      </c>
      <c r="F6" s="56" t="s">
        <v>87</v>
      </c>
      <c r="G6" s="116" t="s">
        <v>47</v>
      </c>
      <c r="H6" s="116" t="s">
        <v>48</v>
      </c>
      <c r="I6" s="57"/>
      <c r="J6" s="48">
        <v>0.5314699074074074</v>
      </c>
    </row>
    <row r="7" spans="1:10" s="4" customFormat="1" ht="24" customHeight="1">
      <c r="A7" s="111"/>
      <c r="B7" s="54">
        <v>44624</v>
      </c>
      <c r="C7" s="72" t="s">
        <v>53</v>
      </c>
      <c r="D7" s="49" t="s">
        <v>100</v>
      </c>
      <c r="E7" s="49">
        <v>80000</v>
      </c>
      <c r="F7" s="56" t="s">
        <v>97</v>
      </c>
      <c r="G7" s="56" t="s">
        <v>42</v>
      </c>
      <c r="H7" s="56" t="s">
        <v>43</v>
      </c>
      <c r="I7" s="57"/>
      <c r="J7" s="48">
        <v>0.53317129629629634</v>
      </c>
    </row>
    <row r="8" spans="1:10" s="4" customFormat="1" ht="24" customHeight="1">
      <c r="A8" s="111"/>
      <c r="B8" s="54">
        <v>44627</v>
      </c>
      <c r="C8" s="72" t="s">
        <v>53</v>
      </c>
      <c r="D8" s="49" t="s">
        <v>101</v>
      </c>
      <c r="E8" s="49">
        <v>112000</v>
      </c>
      <c r="F8" s="49" t="s">
        <v>102</v>
      </c>
      <c r="G8" s="49" t="s">
        <v>80</v>
      </c>
      <c r="H8" s="49" t="s">
        <v>81</v>
      </c>
      <c r="I8" s="57"/>
      <c r="J8" s="48">
        <v>0.5158449074074074</v>
      </c>
    </row>
    <row r="9" spans="1:10" s="4" customFormat="1" ht="24" customHeight="1">
      <c r="A9" s="111"/>
      <c r="B9" s="118">
        <v>44627</v>
      </c>
      <c r="C9" s="72" t="s">
        <v>53</v>
      </c>
      <c r="D9" s="66" t="s">
        <v>103</v>
      </c>
      <c r="E9" s="66">
        <v>180000</v>
      </c>
      <c r="F9" s="56" t="s">
        <v>104</v>
      </c>
      <c r="G9" s="67" t="s">
        <v>42</v>
      </c>
      <c r="H9" s="67" t="s">
        <v>43</v>
      </c>
      <c r="I9" s="57"/>
      <c r="J9" s="48">
        <v>0.81769675925925922</v>
      </c>
    </row>
    <row r="10" spans="1:10" s="4" customFormat="1" ht="24" customHeight="1">
      <c r="A10" s="111"/>
      <c r="B10" s="118">
        <v>44628</v>
      </c>
      <c r="C10" s="72" t="s">
        <v>53</v>
      </c>
      <c r="D10" s="49" t="s">
        <v>105</v>
      </c>
      <c r="E10" s="66">
        <v>174500</v>
      </c>
      <c r="F10" s="56" t="s">
        <v>44</v>
      </c>
      <c r="G10" s="67" t="s">
        <v>106</v>
      </c>
      <c r="H10" s="67" t="s">
        <v>107</v>
      </c>
      <c r="I10" s="57"/>
      <c r="J10" s="48">
        <v>0.76762731481481483</v>
      </c>
    </row>
    <row r="11" spans="1:10" s="4" customFormat="1" ht="24" customHeight="1">
      <c r="A11" s="111"/>
      <c r="B11" s="117">
        <v>44630</v>
      </c>
      <c r="C11" s="72" t="s">
        <v>53</v>
      </c>
      <c r="D11" s="65" t="s">
        <v>108</v>
      </c>
      <c r="E11" s="66">
        <v>180000</v>
      </c>
      <c r="F11" s="56" t="s">
        <v>109</v>
      </c>
      <c r="G11" s="67" t="s">
        <v>106</v>
      </c>
      <c r="H11" s="67" t="s">
        <v>107</v>
      </c>
      <c r="I11" s="57"/>
      <c r="J11" s="48">
        <v>0.54120370370370374</v>
      </c>
    </row>
    <row r="12" spans="1:10" s="4" customFormat="1" ht="24" customHeight="1">
      <c r="A12" s="111"/>
      <c r="B12" s="54">
        <v>44631</v>
      </c>
      <c r="C12" s="72" t="s">
        <v>53</v>
      </c>
      <c r="D12" s="116" t="s">
        <v>50</v>
      </c>
      <c r="E12" s="49">
        <v>77000</v>
      </c>
      <c r="F12" s="56" t="s">
        <v>112</v>
      </c>
      <c r="G12" s="67" t="s">
        <v>110</v>
      </c>
      <c r="H12" s="67" t="s">
        <v>111</v>
      </c>
      <c r="I12" s="57"/>
      <c r="J12" s="48">
        <v>0.51210648148148141</v>
      </c>
    </row>
    <row r="13" spans="1:10" s="4" customFormat="1" ht="24" customHeight="1">
      <c r="A13" s="111"/>
      <c r="B13" s="118">
        <v>44635</v>
      </c>
      <c r="C13" s="72" t="s">
        <v>53</v>
      </c>
      <c r="D13" s="66" t="s">
        <v>113</v>
      </c>
      <c r="E13" s="66">
        <v>140000</v>
      </c>
      <c r="F13" s="56" t="s">
        <v>114</v>
      </c>
      <c r="G13" s="67" t="s">
        <v>45</v>
      </c>
      <c r="H13" s="67" t="s">
        <v>46</v>
      </c>
      <c r="I13" s="57"/>
      <c r="J13" s="48">
        <v>0.520625</v>
      </c>
    </row>
    <row r="14" spans="1:10" s="4" customFormat="1" ht="24" customHeight="1">
      <c r="A14" s="111"/>
      <c r="B14" s="118">
        <v>44636</v>
      </c>
      <c r="C14" s="72" t="s">
        <v>53</v>
      </c>
      <c r="D14" s="66" t="s">
        <v>115</v>
      </c>
      <c r="E14" s="66">
        <v>50000</v>
      </c>
      <c r="F14" s="56" t="s">
        <v>49</v>
      </c>
      <c r="G14" s="67" t="s">
        <v>116</v>
      </c>
      <c r="H14" s="67" t="s">
        <v>117</v>
      </c>
      <c r="I14" s="57"/>
      <c r="J14" s="48">
        <v>0.54549768518518515</v>
      </c>
    </row>
    <row r="15" spans="1:10" s="4" customFormat="1" ht="24" customHeight="1">
      <c r="A15" s="111"/>
      <c r="B15" s="118">
        <v>44637</v>
      </c>
      <c r="C15" s="72" t="s">
        <v>53</v>
      </c>
      <c r="D15" s="66" t="s">
        <v>118</v>
      </c>
      <c r="E15" s="66">
        <v>180000</v>
      </c>
      <c r="F15" s="56" t="s">
        <v>119</v>
      </c>
      <c r="G15" s="67" t="s">
        <v>71</v>
      </c>
      <c r="H15" s="67" t="s">
        <v>72</v>
      </c>
      <c r="I15" s="57"/>
      <c r="J15" s="48">
        <v>0.52899305555555554</v>
      </c>
    </row>
    <row r="16" spans="1:10" s="4" customFormat="1" ht="24" customHeight="1">
      <c r="A16" s="111"/>
      <c r="B16" s="118">
        <v>44641</v>
      </c>
      <c r="C16" s="72" t="s">
        <v>53</v>
      </c>
      <c r="D16" s="66" t="s">
        <v>120</v>
      </c>
      <c r="E16" s="66">
        <v>150000</v>
      </c>
      <c r="F16" s="56" t="s">
        <v>121</v>
      </c>
      <c r="G16" s="67" t="s">
        <v>85</v>
      </c>
      <c r="H16" s="67" t="s">
        <v>86</v>
      </c>
      <c r="I16" s="57"/>
      <c r="J16" s="48">
        <v>0.84136574074074078</v>
      </c>
    </row>
    <row r="17" spans="1:10" s="4" customFormat="1" ht="24" customHeight="1">
      <c r="A17" s="111"/>
      <c r="B17" s="118">
        <v>44644</v>
      </c>
      <c r="C17" s="72" t="s">
        <v>53</v>
      </c>
      <c r="D17" s="66" t="s">
        <v>56</v>
      </c>
      <c r="E17" s="66">
        <v>85000</v>
      </c>
      <c r="F17" s="56" t="s">
        <v>82</v>
      </c>
      <c r="G17" s="67" t="s">
        <v>128</v>
      </c>
      <c r="H17" s="67" t="s">
        <v>129</v>
      </c>
      <c r="I17" s="57"/>
      <c r="J17" s="48">
        <v>0.52216435185185184</v>
      </c>
    </row>
    <row r="18" spans="1:10" s="4" customFormat="1" ht="24" customHeight="1">
      <c r="A18" s="111"/>
      <c r="B18" s="118">
        <v>44649</v>
      </c>
      <c r="C18" s="72" t="s">
        <v>53</v>
      </c>
      <c r="D18" s="66" t="s">
        <v>130</v>
      </c>
      <c r="E18" s="66">
        <v>112000</v>
      </c>
      <c r="F18" s="56" t="s">
        <v>83</v>
      </c>
      <c r="G18" s="67" t="s">
        <v>80</v>
      </c>
      <c r="H18" s="67" t="s">
        <v>81</v>
      </c>
      <c r="I18" s="57"/>
      <c r="J18" s="48">
        <v>0.48401620370370368</v>
      </c>
    </row>
    <row r="19" spans="1:10" s="4" customFormat="1" ht="24" customHeight="1">
      <c r="A19" s="112"/>
      <c r="B19" s="59"/>
      <c r="C19" s="60"/>
      <c r="D19" s="22" t="s">
        <v>132</v>
      </c>
      <c r="E19" s="23">
        <f>SUM(E5:E18)</f>
        <v>1863500</v>
      </c>
      <c r="F19" s="25"/>
      <c r="G19" s="25"/>
      <c r="H19" s="25"/>
      <c r="I19" s="24">
        <f>E19/E4</f>
        <v>0.76073023571002851</v>
      </c>
      <c r="J19" s="61"/>
    </row>
    <row r="20" spans="1:10" s="4" customFormat="1" ht="24" customHeight="1">
      <c r="A20" s="106" t="s">
        <v>30</v>
      </c>
      <c r="B20" s="54">
        <v>44623</v>
      </c>
      <c r="C20" s="51" t="s">
        <v>35</v>
      </c>
      <c r="D20" s="49" t="s">
        <v>98</v>
      </c>
      <c r="E20" s="49">
        <v>180000</v>
      </c>
      <c r="F20" s="56" t="s">
        <v>99</v>
      </c>
      <c r="G20" s="56" t="s">
        <v>75</v>
      </c>
      <c r="H20" s="56" t="s">
        <v>88</v>
      </c>
      <c r="I20" s="58"/>
      <c r="J20" s="48">
        <v>0.83185185185185195</v>
      </c>
    </row>
    <row r="21" spans="1:10" s="4" customFormat="1" ht="24" customHeight="1">
      <c r="A21" s="106"/>
      <c r="B21" s="117">
        <v>44642</v>
      </c>
      <c r="C21" s="55" t="s">
        <v>131</v>
      </c>
      <c r="D21" s="65" t="s">
        <v>122</v>
      </c>
      <c r="E21" s="66">
        <v>126120</v>
      </c>
      <c r="F21" s="56" t="s">
        <v>79</v>
      </c>
      <c r="G21" s="67" t="s">
        <v>73</v>
      </c>
      <c r="H21" s="67" t="s">
        <v>74</v>
      </c>
      <c r="I21" s="74"/>
      <c r="J21" s="48">
        <v>0.52796296296296297</v>
      </c>
    </row>
    <row r="22" spans="1:10" s="4" customFormat="1" ht="24" customHeight="1">
      <c r="A22" s="106"/>
      <c r="B22" s="118">
        <v>44643</v>
      </c>
      <c r="C22" s="55" t="s">
        <v>131</v>
      </c>
      <c r="D22" s="66" t="s">
        <v>123</v>
      </c>
      <c r="E22" s="66">
        <v>130000</v>
      </c>
      <c r="F22" s="56" t="s">
        <v>124</v>
      </c>
      <c r="G22" s="67" t="s">
        <v>76</v>
      </c>
      <c r="H22" s="67" t="s">
        <v>77</v>
      </c>
      <c r="I22" s="74"/>
      <c r="J22" s="48">
        <v>0.51597222222222217</v>
      </c>
    </row>
    <row r="23" spans="1:10" s="4" customFormat="1" ht="24" customHeight="1">
      <c r="A23" s="106"/>
      <c r="B23" s="118">
        <v>44643</v>
      </c>
      <c r="C23" s="73" t="s">
        <v>35</v>
      </c>
      <c r="D23" s="66" t="s">
        <v>125</v>
      </c>
      <c r="E23" s="66">
        <v>150000</v>
      </c>
      <c r="F23" s="56" t="s">
        <v>44</v>
      </c>
      <c r="G23" s="67" t="s">
        <v>126</v>
      </c>
      <c r="H23" s="67" t="s">
        <v>127</v>
      </c>
      <c r="I23" s="74"/>
      <c r="J23" s="48">
        <v>0.90499999999999992</v>
      </c>
    </row>
    <row r="24" spans="1:10" ht="24" customHeight="1">
      <c r="A24" s="106"/>
      <c r="B24" s="68"/>
      <c r="C24" s="69"/>
      <c r="D24" s="22" t="s">
        <v>78</v>
      </c>
      <c r="E24" s="23">
        <f>SUM(E20:E23)</f>
        <v>586120</v>
      </c>
      <c r="F24" s="25"/>
      <c r="G24" s="25"/>
      <c r="H24" s="25"/>
      <c r="I24" s="24">
        <f>E24/E4</f>
        <v>0.23926976428997151</v>
      </c>
      <c r="J24" s="70"/>
    </row>
    <row r="25" spans="1:10" ht="24" customHeight="1">
      <c r="A25" s="106" t="s">
        <v>36</v>
      </c>
      <c r="B25" s="19"/>
      <c r="C25" s="35"/>
      <c r="D25" s="18" t="s">
        <v>51</v>
      </c>
      <c r="E25" s="36"/>
      <c r="F25" s="39"/>
      <c r="G25" s="37"/>
      <c r="H25" s="37"/>
      <c r="I25" s="21"/>
      <c r="J25" s="20"/>
    </row>
    <row r="26" spans="1:10" ht="24" customHeight="1">
      <c r="A26" s="106"/>
      <c r="B26" s="26"/>
      <c r="C26" s="27"/>
      <c r="D26" s="22" t="s">
        <v>52</v>
      </c>
      <c r="E26" s="23">
        <f>SUM(E25:E25)</f>
        <v>0</v>
      </c>
      <c r="F26" s="25"/>
      <c r="G26" s="25"/>
      <c r="H26" s="25"/>
      <c r="I26" s="24">
        <f>E26/E4</f>
        <v>0</v>
      </c>
      <c r="J26" s="28"/>
    </row>
  </sheetData>
  <mergeCells count="6">
    <mergeCell ref="A25:A26"/>
    <mergeCell ref="A1:J1"/>
    <mergeCell ref="A2:B2"/>
    <mergeCell ref="E2:I2"/>
    <mergeCell ref="A5:A19"/>
    <mergeCell ref="A20:A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D9" sqref="D9"/>
    </sheetView>
  </sheetViews>
  <sheetFormatPr defaultRowHeight="13.5"/>
  <cols>
    <col min="2" max="2" width="13.109375" customWidth="1"/>
    <col min="4" max="4" width="11.88671875" customWidth="1"/>
    <col min="6" max="6" width="10.88671875" customWidth="1"/>
    <col min="10" max="11" width="11" customWidth="1"/>
  </cols>
  <sheetData>
    <row r="3" spans="1:11" ht="24.95" customHeight="1">
      <c r="A3" s="62"/>
      <c r="B3" s="62" t="s">
        <v>57</v>
      </c>
      <c r="C3" s="113" t="s">
        <v>58</v>
      </c>
      <c r="D3" s="113"/>
      <c r="E3" s="113" t="s">
        <v>59</v>
      </c>
      <c r="F3" s="113"/>
      <c r="G3" s="113" t="s">
        <v>60</v>
      </c>
      <c r="H3" s="113"/>
      <c r="I3" s="113" t="s">
        <v>61</v>
      </c>
      <c r="J3" s="113"/>
      <c r="K3" s="62" t="s">
        <v>62</v>
      </c>
    </row>
    <row r="4" spans="1:11" ht="24.95" customHeight="1">
      <c r="A4" s="63" t="s">
        <v>63</v>
      </c>
      <c r="B4" s="64">
        <v>3000000</v>
      </c>
      <c r="C4" s="63">
        <v>12</v>
      </c>
      <c r="D4" s="64" t="e">
        <f>#REF!</f>
        <v>#REF!</v>
      </c>
      <c r="E4" s="63">
        <v>9</v>
      </c>
      <c r="F4" s="64" t="e">
        <f>#REF!</f>
        <v>#REF!</v>
      </c>
      <c r="G4" s="64">
        <v>0</v>
      </c>
      <c r="H4" s="64">
        <v>0</v>
      </c>
      <c r="I4" s="63">
        <f>C4+E4</f>
        <v>21</v>
      </c>
      <c r="J4" s="64" t="e">
        <f>D4+F4</f>
        <v>#REF!</v>
      </c>
      <c r="K4" s="64" t="e">
        <f>B4-J4</f>
        <v>#REF!</v>
      </c>
    </row>
    <row r="5" spans="1:11" ht="24.95" customHeight="1">
      <c r="A5" s="63" t="s">
        <v>64</v>
      </c>
      <c r="B5" s="64">
        <v>3000000</v>
      </c>
      <c r="C5" s="63">
        <v>20</v>
      </c>
      <c r="D5" s="64" t="e">
        <f>#REF!</f>
        <v>#REF!</v>
      </c>
      <c r="E5" s="63">
        <v>7</v>
      </c>
      <c r="F5" s="64" t="e">
        <f>#REF!</f>
        <v>#REF!</v>
      </c>
      <c r="G5" s="64">
        <v>0</v>
      </c>
      <c r="H5" s="64">
        <v>0</v>
      </c>
      <c r="I5" s="63">
        <f>C5+E5</f>
        <v>27</v>
      </c>
      <c r="J5" s="64" t="e">
        <f>D5+F5</f>
        <v>#REF!</v>
      </c>
      <c r="K5" s="64" t="e">
        <f>B5-J5</f>
        <v>#REF!</v>
      </c>
    </row>
    <row r="6" spans="1:11" ht="24.95" customHeight="1">
      <c r="A6" s="63" t="s">
        <v>65</v>
      </c>
      <c r="B6" s="64"/>
      <c r="C6" s="63"/>
      <c r="D6" s="64"/>
      <c r="E6" s="63"/>
      <c r="F6" s="64"/>
      <c r="G6" s="64"/>
      <c r="H6" s="64"/>
      <c r="I6" s="63"/>
      <c r="J6" s="63"/>
      <c r="K6" s="63"/>
    </row>
    <row r="7" spans="1:11" ht="24.95" customHeight="1">
      <c r="A7" s="63" t="s">
        <v>66</v>
      </c>
      <c r="B7" s="64"/>
      <c r="C7" s="63"/>
      <c r="D7" s="64"/>
      <c r="E7" s="63"/>
      <c r="F7" s="64"/>
      <c r="G7" s="64"/>
      <c r="H7" s="64"/>
      <c r="I7" s="63"/>
      <c r="J7" s="63"/>
      <c r="K7" s="63"/>
    </row>
    <row r="8" spans="1:11" ht="24.95" customHeight="1">
      <c r="A8" s="63" t="s">
        <v>67</v>
      </c>
      <c r="B8" s="64"/>
      <c r="C8" s="63"/>
      <c r="D8" s="64"/>
      <c r="E8" s="63"/>
      <c r="F8" s="64"/>
      <c r="G8" s="64"/>
      <c r="H8" s="64"/>
      <c r="I8" s="63"/>
      <c r="J8" s="63"/>
      <c r="K8" s="63"/>
    </row>
    <row r="9" spans="1:11" ht="24.95" customHeight="1">
      <c r="A9" s="63" t="s">
        <v>68</v>
      </c>
      <c r="B9" s="64"/>
      <c r="C9" s="63"/>
      <c r="D9" s="64"/>
      <c r="E9" s="63"/>
      <c r="F9" s="64"/>
      <c r="G9" s="64"/>
      <c r="H9" s="64"/>
      <c r="I9" s="63"/>
      <c r="J9" s="63"/>
      <c r="K9" s="63"/>
    </row>
    <row r="10" spans="1:11" ht="24.95" customHeight="1">
      <c r="A10" s="63" t="s">
        <v>69</v>
      </c>
      <c r="B10" s="64"/>
      <c r="C10" s="63"/>
      <c r="D10" s="64"/>
      <c r="E10" s="63"/>
      <c r="F10" s="64"/>
      <c r="G10" s="64"/>
      <c r="H10" s="64"/>
      <c r="I10" s="63"/>
      <c r="J10" s="63"/>
      <c r="K10" s="63"/>
    </row>
    <row r="11" spans="1:11" ht="24.95" customHeight="1">
      <c r="A11" s="63" t="s">
        <v>70</v>
      </c>
      <c r="B11" s="64"/>
      <c r="C11" s="63"/>
      <c r="D11" s="64"/>
      <c r="E11" s="63"/>
      <c r="F11" s="64"/>
      <c r="G11" s="64"/>
      <c r="H11" s="64"/>
      <c r="I11" s="63"/>
      <c r="J11" s="63"/>
      <c r="K11" s="63"/>
    </row>
    <row r="12" spans="1:11" ht="24.95" customHeight="1">
      <c r="A12" s="63" t="s">
        <v>17</v>
      </c>
      <c r="B12" s="64"/>
      <c r="C12" s="63"/>
      <c r="D12" s="64"/>
      <c r="E12" s="63"/>
      <c r="F12" s="64"/>
      <c r="G12" s="64"/>
      <c r="H12" s="64"/>
      <c r="I12" s="63"/>
      <c r="J12" s="63"/>
      <c r="K12" s="63"/>
    </row>
    <row r="13" spans="1:11" ht="24.95" customHeight="1">
      <c r="A13" s="63" t="s">
        <v>18</v>
      </c>
      <c r="B13" s="64"/>
      <c r="C13" s="63"/>
      <c r="D13" s="64"/>
      <c r="E13" s="63"/>
      <c r="F13" s="64"/>
      <c r="G13" s="64"/>
      <c r="H13" s="64"/>
      <c r="I13" s="63"/>
      <c r="J13" s="63"/>
      <c r="K13" s="63"/>
    </row>
    <row r="14" spans="1:11" ht="24.95" customHeight="1">
      <c r="A14" s="63" t="s">
        <v>15</v>
      </c>
      <c r="B14" s="64"/>
      <c r="C14" s="63"/>
      <c r="D14" s="64"/>
      <c r="E14" s="63"/>
      <c r="F14" s="64"/>
      <c r="G14" s="64"/>
      <c r="H14" s="64"/>
      <c r="I14" s="63"/>
      <c r="J14" s="63"/>
      <c r="K14" s="63"/>
    </row>
    <row r="15" spans="1:11" ht="24.95" customHeight="1">
      <c r="A15" s="63" t="s">
        <v>16</v>
      </c>
      <c r="B15" s="64"/>
      <c r="C15" s="63"/>
      <c r="D15" s="64"/>
      <c r="E15" s="63"/>
      <c r="F15" s="64"/>
      <c r="G15" s="64"/>
      <c r="H15" s="64"/>
      <c r="I15" s="63"/>
      <c r="J15" s="63"/>
      <c r="K15" s="63"/>
    </row>
    <row r="16" spans="1:11" ht="24.95" customHeight="1">
      <c r="A16" s="63" t="s">
        <v>40</v>
      </c>
      <c r="B16" s="64">
        <f t="shared" ref="B16:K16" si="0">SUM(B4:B15)</f>
        <v>6000000</v>
      </c>
      <c r="C16" s="63">
        <f t="shared" si="0"/>
        <v>32</v>
      </c>
      <c r="D16" s="64" t="e">
        <f t="shared" si="0"/>
        <v>#REF!</v>
      </c>
      <c r="E16" s="64">
        <f t="shared" si="0"/>
        <v>16</v>
      </c>
      <c r="F16" s="64" t="e">
        <f t="shared" si="0"/>
        <v>#REF!</v>
      </c>
      <c r="G16" s="64">
        <f t="shared" si="0"/>
        <v>0</v>
      </c>
      <c r="H16" s="64">
        <f t="shared" si="0"/>
        <v>0</v>
      </c>
      <c r="I16" s="64">
        <f t="shared" si="0"/>
        <v>48</v>
      </c>
      <c r="J16" s="64" t="e">
        <f t="shared" si="0"/>
        <v>#REF!</v>
      </c>
      <c r="K16" s="64" t="e">
        <f t="shared" si="0"/>
        <v>#REF!</v>
      </c>
    </row>
    <row r="17" ht="24.95" customHeight="1"/>
  </sheetData>
  <mergeCells count="4">
    <mergeCell ref="C3:D3"/>
    <mergeCell ref="E3:F3"/>
    <mergeCell ref="G3:H3"/>
    <mergeCell ref="I3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총장실 업무추진비 집행 내역</vt:lpstr>
      <vt:lpstr>세부 집행 내역(3월)</vt:lpstr>
      <vt:lpstr>Sheet2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2022-04-05T04:59:47Z</dcterms:modified>
</cp:coreProperties>
</file>